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tabRatio="829" activeTab="0"/>
  </bookViews>
  <sheets>
    <sheet name="2015年版ブレース計算ソフト" sheetId="1" r:id="rId1"/>
    <sheet name="ブレース材の選定" sheetId="2" r:id="rId2"/>
  </sheets>
  <definedNames>
    <definedName name="BKG">#REF!</definedName>
    <definedName name="KF">#REF!</definedName>
    <definedName name="_xlnm.Print_Area" localSheetId="0">'2015年版ブレース計算ソフト'!$A$1:$I$53</definedName>
    <definedName name="RP">#REF!</definedName>
    <definedName name="TOBAN">#REF!</definedName>
    <definedName name="スライド">#REF!</definedName>
    <definedName name="ハンガー">#REF!</definedName>
    <definedName name="フリー">#REF!</definedName>
    <definedName name="画像">INDIRECT(#REF!)</definedName>
    <definedName name="画像２">INDIRECT(#REF!)</definedName>
  </definedNames>
  <calcPr fullCalcOnLoad="1"/>
</workbook>
</file>

<file path=xl/sharedStrings.xml><?xml version="1.0" encoding="utf-8"?>
<sst xmlns="http://schemas.openxmlformats.org/spreadsheetml/2006/main" count="139" uniqueCount="122">
  <si>
    <t>また、  【ブレースの耐力計算結果】  の左下空欄</t>
  </si>
  <si>
    <r>
      <t>引張単独
耐力
Ｈ</t>
    </r>
    <r>
      <rPr>
        <vertAlign val="subscript"/>
        <sz val="9"/>
        <rFont val="ＭＳ Ｐゴシック"/>
        <family val="3"/>
      </rPr>
      <t>２</t>
    </r>
    <r>
      <rPr>
        <sz val="9"/>
        <rFont val="ＭＳ Ｐゴシック"/>
        <family val="3"/>
      </rPr>
      <t>（N）</t>
    </r>
  </si>
  <si>
    <r>
      <t>圧縮単独
耐力
Ｈ</t>
    </r>
    <r>
      <rPr>
        <vertAlign val="subscript"/>
        <sz val="9"/>
        <rFont val="ＭＳ Ｐゴシック"/>
        <family val="3"/>
      </rPr>
      <t>１</t>
    </r>
    <r>
      <rPr>
        <sz val="9"/>
        <rFont val="ＭＳ Ｐゴシック"/>
        <family val="3"/>
      </rPr>
      <t>（N）</t>
    </r>
  </si>
  <si>
    <t>ブレース材が圧縮材となる側のブレースが座屈する時の水平方向の力を圧縮単独耐力（Ｈ１）とします。</t>
  </si>
  <si>
    <t>【計算式】</t>
  </si>
  <si>
    <t>【ブレースの耐力計算結果】</t>
  </si>
  <si>
    <t>【検討方法】</t>
  </si>
  <si>
    <t>C38×12×1.2</t>
  </si>
  <si>
    <t>C40×20×1.6</t>
  </si>
  <si>
    <t>C25×19× 5× 1.0</t>
  </si>
  <si>
    <t>ブレース材</t>
  </si>
  <si>
    <t>【操作方法】</t>
  </si>
  <si>
    <t>　　天井懐高さ</t>
  </si>
  <si>
    <t>　天井懐高さ</t>
  </si>
  <si>
    <t>　ブレース有効長さ</t>
  </si>
  <si>
    <t>　ヤング率</t>
  </si>
  <si>
    <t>【計算条件】</t>
  </si>
  <si>
    <r>
      <t>Ｈ</t>
    </r>
    <r>
      <rPr>
        <sz val="8"/>
        <rFont val="ＭＳ Ｐゴシック"/>
        <family val="3"/>
      </rPr>
      <t>ブ</t>
    </r>
    <r>
      <rPr>
        <sz val="11"/>
        <rFont val="ＭＳ Ｐゴシック"/>
        <family val="3"/>
      </rPr>
      <t>＝</t>
    </r>
  </si>
  <si>
    <r>
      <t>Ｌ</t>
    </r>
    <r>
      <rPr>
        <sz val="8"/>
        <rFont val="ＭＳ Ｐゴシック"/>
        <family val="3"/>
      </rPr>
      <t>ブ</t>
    </r>
    <r>
      <rPr>
        <sz val="11"/>
        <rFont val="ＭＳ Ｐゴシック"/>
        <family val="3"/>
      </rPr>
      <t>＝</t>
    </r>
  </si>
  <si>
    <t>　　圧縮単独耐力（N)</t>
  </si>
  <si>
    <t>　　引張単独耐力（N)</t>
  </si>
  <si>
    <t>λ≧ 130の場合は、1</t>
  </si>
  <si>
    <t>ｱﾝｸﾞﾙL-3×30×30 補強</t>
  </si>
  <si>
    <t>ｱﾝｸﾞﾙL-4×50×50 補強</t>
  </si>
  <si>
    <t>□-19×19×1.2　補強</t>
  </si>
  <si>
    <t>□-19×19×1.6　補強</t>
  </si>
  <si>
    <t>（ｍｍ）</t>
  </si>
  <si>
    <t>　　ブレース材</t>
  </si>
  <si>
    <t>（　　　λ＜130の場合</t>
  </si>
  <si>
    <t>　細長比：λ</t>
  </si>
  <si>
    <t>品名</t>
  </si>
  <si>
    <t>断面2次M</t>
  </si>
  <si>
    <t>断面2次半径</t>
  </si>
  <si>
    <t>断面積</t>
  </si>
  <si>
    <t>3分ボルト</t>
  </si>
  <si>
    <t>4分ボルト</t>
  </si>
  <si>
    <t>5分ボルト</t>
  </si>
  <si>
    <t>吊りボルトの仕様</t>
  </si>
  <si>
    <t>λ＜130</t>
  </si>
  <si>
    <t>λ≧130</t>
  </si>
  <si>
    <t>割り増し係数：γ2</t>
  </si>
  <si>
    <t>　斜め部材の細長比より求める割り増し係数：γ1</t>
  </si>
  <si>
    <t>注)この計算式は国土交通省「建築物における天井脱落対策に係る技術基準（2013年9月）」に基づいています。</t>
  </si>
  <si>
    <t>　吊りボルト断面二次
　モーメント</t>
  </si>
  <si>
    <t>C25×19× 5× 1.0</t>
  </si>
  <si>
    <t>座屈補強材</t>
  </si>
  <si>
    <t>α：端部の固定によって変わる係数(片側固定片側ﾋﾟﾝ：2.046、両端ﾋﾟﾝ：1)</t>
  </si>
  <si>
    <t>ブレースの耐力
Ｈブ(N)</t>
  </si>
  <si>
    <t>材種　　　　　　性能項目</t>
  </si>
  <si>
    <t>（初期は1200が表示されています。）</t>
  </si>
  <si>
    <t>吊ボルト・座屈補強材</t>
  </si>
  <si>
    <t>ブレース逆ハの字例</t>
  </si>
  <si>
    <r>
      <t>天井懐高さとインサートピッチ、</t>
    </r>
    <r>
      <rPr>
        <sz val="10"/>
        <color indexed="21"/>
        <rFont val="ＭＳ Ｐゴシック"/>
        <family val="3"/>
      </rPr>
      <t>ブレース材と座屈補強材を下記の空欄に入力あるいは選択することにより</t>
    </r>
  </si>
  <si>
    <r>
      <t>ブレース</t>
    </r>
    <r>
      <rPr>
        <sz val="10"/>
        <color indexed="21"/>
        <rFont val="ＭＳ Ｐゴシック"/>
        <family val="3"/>
      </rPr>
      <t>または吊ボルト・圧縮補強材が弾性座屈荷重に達する時の</t>
    </r>
    <r>
      <rPr>
        <sz val="10"/>
        <rFont val="ＭＳ Ｐゴシック"/>
        <family val="3"/>
      </rPr>
      <t>天井の水平方向力（耐力）を求めます。</t>
    </r>
  </si>
  <si>
    <r>
      <t>ブレース材が引張材となる側の吊りボルト</t>
    </r>
    <r>
      <rPr>
        <sz val="10"/>
        <color indexed="21"/>
        <rFont val="ＭＳ Ｐゴシック"/>
        <family val="3"/>
      </rPr>
      <t>・圧縮補強材</t>
    </r>
    <r>
      <rPr>
        <sz val="10"/>
        <rFont val="ＭＳ Ｐゴシック"/>
        <family val="3"/>
      </rPr>
      <t>が座屈する時の水平方向の力を引張単独耐力（Ｈ２）とします。</t>
    </r>
  </si>
  <si>
    <r>
      <t>オイラーの式によりブレース材、吊りボルト</t>
    </r>
    <r>
      <rPr>
        <sz val="10"/>
        <color indexed="21"/>
        <rFont val="ＭＳ Ｐゴシック"/>
        <family val="3"/>
      </rPr>
      <t>・圧縮補強材</t>
    </r>
    <r>
      <rPr>
        <sz val="10"/>
        <rFont val="ＭＳ Ｐゴシック"/>
        <family val="3"/>
      </rPr>
      <t>の座屈荷重を求め、ブレースの水平耐力を算出します。</t>
    </r>
  </si>
  <si>
    <t>にブレース材とその最小断面二次モーメントを</t>
  </si>
  <si>
    <t>入力することにより同様に求まります。</t>
  </si>
  <si>
    <t>Ｈ＝</t>
  </si>
  <si>
    <t>（ｍｍ）</t>
  </si>
  <si>
    <t>　　インサートピッチ</t>
  </si>
  <si>
    <t>Ｂ＝</t>
  </si>
  <si>
    <t>（ｍｍ）</t>
  </si>
  <si>
    <t>（初期は1200が表示されています。）</t>
  </si>
  <si>
    <t>ブレースＶ字の例</t>
  </si>
  <si>
    <r>
      <t xml:space="preserve">Ｉ </t>
    </r>
    <r>
      <rPr>
        <sz val="8"/>
        <rFont val="ＭＳ Ｐゴシック"/>
        <family val="3"/>
      </rPr>
      <t>ボ</t>
    </r>
    <r>
      <rPr>
        <sz val="11"/>
        <rFont val="ＭＳ Ｐゴシック"/>
        <family val="3"/>
      </rPr>
      <t>＝</t>
    </r>
  </si>
  <si>
    <r>
      <t>（ｍｍ</t>
    </r>
    <r>
      <rPr>
        <vertAlign val="superscript"/>
        <sz val="11"/>
        <rFont val="ＭＳ Ｐゴシック"/>
        <family val="3"/>
      </rPr>
      <t>4</t>
    </r>
    <r>
      <rPr>
        <sz val="11"/>
        <rFont val="ＭＳ Ｐゴシック"/>
        <family val="3"/>
      </rPr>
      <t>）</t>
    </r>
  </si>
  <si>
    <t>（ｍｍ）</t>
  </si>
  <si>
    <t>　インサートピッチ</t>
  </si>
  <si>
    <t>Ｂ＝</t>
  </si>
  <si>
    <t>（ｍｍ）</t>
  </si>
  <si>
    <t>Ｅ＝</t>
  </si>
  <si>
    <r>
      <t>（N／ｍｍ</t>
    </r>
    <r>
      <rPr>
        <vertAlign val="superscript"/>
        <sz val="9"/>
        <rFont val="ＭＳ Ｐゴシック"/>
        <family val="3"/>
      </rPr>
      <t>２</t>
    </r>
    <r>
      <rPr>
        <sz val="9"/>
        <rFont val="ＭＳ Ｐゴシック"/>
        <family val="3"/>
      </rPr>
      <t>）</t>
    </r>
  </si>
  <si>
    <t>λ＝</t>
  </si>
  <si>
    <t>C40×20×10×1.6</t>
  </si>
  <si>
    <r>
      <t>Ｈ</t>
    </r>
    <r>
      <rPr>
        <vertAlign val="subscript"/>
        <sz val="11"/>
        <rFont val="ＭＳ Ｐゴシック"/>
        <family val="3"/>
      </rPr>
      <t>１</t>
    </r>
    <r>
      <rPr>
        <sz val="11"/>
        <rFont val="ＭＳ Ｐゴシック"/>
        <family val="3"/>
      </rPr>
      <t>＝</t>
    </r>
  </si>
  <si>
    <r>
      <t>1/γ・1.5/2.17（Ｂ／L</t>
    </r>
    <r>
      <rPr>
        <sz val="8"/>
        <rFont val="ＭＳ Ｐゴシック"/>
        <family val="3"/>
      </rPr>
      <t>ブ</t>
    </r>
    <r>
      <rPr>
        <sz val="11"/>
        <rFont val="ＭＳ Ｐゴシック"/>
        <family val="3"/>
      </rPr>
      <t>）π</t>
    </r>
    <r>
      <rPr>
        <vertAlign val="superscript"/>
        <sz val="11"/>
        <rFont val="ＭＳ Ｐゴシック"/>
        <family val="3"/>
      </rPr>
      <t>２</t>
    </r>
    <r>
      <rPr>
        <sz val="11"/>
        <rFont val="ＭＳ Ｐゴシック"/>
        <family val="3"/>
      </rPr>
      <t>ＥＩブ／L</t>
    </r>
    <r>
      <rPr>
        <sz val="8"/>
        <rFont val="ＭＳ Ｐゴシック"/>
        <family val="3"/>
      </rPr>
      <t>ブ</t>
    </r>
    <r>
      <rPr>
        <vertAlign val="superscript"/>
        <sz val="11"/>
        <rFont val="ＭＳ Ｐゴシック"/>
        <family val="3"/>
      </rPr>
      <t>２</t>
    </r>
  </si>
  <si>
    <r>
      <t>Ｈ</t>
    </r>
    <r>
      <rPr>
        <vertAlign val="subscript"/>
        <sz val="11"/>
        <rFont val="ＭＳ Ｐゴシック"/>
        <family val="3"/>
      </rPr>
      <t>２</t>
    </r>
    <r>
      <rPr>
        <sz val="11"/>
        <rFont val="ＭＳ Ｐゴシック"/>
        <family val="3"/>
      </rPr>
      <t>＝</t>
    </r>
  </si>
  <si>
    <r>
      <t>1/γ・1.5/2.17・</t>
    </r>
    <r>
      <rPr>
        <sz val="11"/>
        <color indexed="10"/>
        <rFont val="ＭＳ Ｐゴシック"/>
        <family val="3"/>
      </rPr>
      <t>α</t>
    </r>
    <r>
      <rPr>
        <sz val="11"/>
        <rFont val="ＭＳ Ｐゴシック"/>
        <family val="3"/>
      </rPr>
      <t>（Ｂ／L</t>
    </r>
    <r>
      <rPr>
        <sz val="8"/>
        <rFont val="ＭＳ Ｐゴシック"/>
        <family val="3"/>
      </rPr>
      <t>ボ</t>
    </r>
    <r>
      <rPr>
        <sz val="11"/>
        <rFont val="ＭＳ Ｐゴシック"/>
        <family val="3"/>
      </rPr>
      <t>）π</t>
    </r>
    <r>
      <rPr>
        <vertAlign val="superscript"/>
        <sz val="11"/>
        <rFont val="ＭＳ Ｐゴシック"/>
        <family val="3"/>
      </rPr>
      <t>２</t>
    </r>
    <r>
      <rPr>
        <sz val="11"/>
        <rFont val="ＭＳ Ｐゴシック"/>
        <family val="3"/>
      </rPr>
      <t>ＥＩブ／L</t>
    </r>
    <r>
      <rPr>
        <sz val="8"/>
        <rFont val="ＭＳ Ｐゴシック"/>
        <family val="3"/>
      </rPr>
      <t>ボ</t>
    </r>
    <r>
      <rPr>
        <vertAlign val="superscript"/>
        <sz val="11"/>
        <rFont val="ＭＳ Ｐゴシック"/>
        <family val="3"/>
      </rPr>
      <t>２</t>
    </r>
  </si>
  <si>
    <t>C38×12×1.6</t>
  </si>
  <si>
    <t>C25×19× 5× 1.0</t>
  </si>
  <si>
    <t>C40×20×10×1.6</t>
  </si>
  <si>
    <t>C25×19× 5× 1.0</t>
  </si>
  <si>
    <t>C40×20×10×1.6</t>
  </si>
  <si>
    <t>Ｈブ(Ｎ）　Ｖ字の場合</t>
  </si>
  <si>
    <t xml:space="preserve">Ｈブ(Ｎ)　逆ハの字の場合 </t>
  </si>
  <si>
    <t>システム天井のブレースの耐力計算ソフト（2015年版)</t>
  </si>
  <si>
    <t>【ブレースの耐力計算結果】にＶ字、逆ハの字(座屈補強材付き)配置の場合のブレースの耐力が表示されます。</t>
  </si>
  <si>
    <t>ブレースの配置は、Ｖ字と吊りボルトを座屈補強した、逆ハの字配置とします。</t>
  </si>
  <si>
    <r>
      <t>Ｌ</t>
    </r>
    <r>
      <rPr>
        <sz val="8"/>
        <rFont val="ＭＳ Ｐゴシック"/>
        <family val="3"/>
      </rPr>
      <t>ボ</t>
    </r>
    <r>
      <rPr>
        <sz val="11"/>
        <rFont val="ＭＳ Ｐゴシック"/>
        <family val="3"/>
      </rPr>
      <t>＝</t>
    </r>
  </si>
  <si>
    <r>
      <t>ロックウール工業会　吸音部会　工法分科会</t>
    </r>
    <r>
      <rPr>
        <sz val="11"/>
        <rFont val="ＭＳ Ｐゴシック"/>
        <family val="3"/>
      </rPr>
      <t>　(201</t>
    </r>
    <r>
      <rPr>
        <sz val="11"/>
        <rFont val="ＭＳ Ｐゴシック"/>
        <family val="3"/>
      </rPr>
      <t>5</t>
    </r>
    <r>
      <rPr>
        <sz val="11"/>
        <rFont val="ＭＳ Ｐゴシック"/>
        <family val="3"/>
      </rPr>
      <t>年</t>
    </r>
    <r>
      <rPr>
        <sz val="11"/>
        <rFont val="ＭＳ Ｐゴシック"/>
        <family val="3"/>
      </rPr>
      <t>3</t>
    </r>
    <r>
      <rPr>
        <sz val="11"/>
        <rFont val="ＭＳ Ｐゴシック"/>
        <family val="3"/>
      </rPr>
      <t>月)
天井の耐震性につきましては、その他接合部について別途ご検討下さい。</t>
    </r>
  </si>
  <si>
    <t>　吊りボルト有効長さ
（Hｰ75）</t>
  </si>
  <si>
    <t>斜めブレース材</t>
  </si>
  <si>
    <t>吊ボルト圧縮補強材</t>
  </si>
  <si>
    <t>適用する天井懐寸法</t>
  </si>
  <si>
    <t>逆ハ</t>
  </si>
  <si>
    <t>□-19×19×1.2　</t>
  </si>
  <si>
    <t>814～1,790㎜</t>
  </si>
  <si>
    <t>C25×19× 5× 1.0</t>
  </si>
  <si>
    <t>814～1,920㎜</t>
  </si>
  <si>
    <t>C40×20×10×1.6</t>
  </si>
  <si>
    <t>814～2,000㎜</t>
  </si>
  <si>
    <t>814～1,140㎜</t>
  </si>
  <si>
    <t>C40×20×1.6</t>
  </si>
  <si>
    <t>C40×20×1.6</t>
  </si>
  <si>
    <t>814～1,300㎜</t>
  </si>
  <si>
    <t>814～1,730㎜</t>
  </si>
  <si>
    <t>C60×30×10×1.6</t>
  </si>
  <si>
    <t>Ｖ字</t>
  </si>
  <si>
    <t>814～1,380㎜</t>
  </si>
  <si>
    <t>814～1,680㎜</t>
  </si>
  <si>
    <t xml:space="preserve">1）天井懐が2000㎜を超える場合は，構造計算を行い鉄骨組付けのぶどう棚を設置してください。
</t>
  </si>
  <si>
    <t>　ブレース有効高さ
  （Hｰ75）</t>
  </si>
  <si>
    <r>
      <t>圧縮単独耐力H</t>
    </r>
    <r>
      <rPr>
        <b/>
        <vertAlign val="subscript"/>
        <sz val="8"/>
        <color indexed="10"/>
        <rFont val="ＭＳ Ｐゴシック"/>
        <family val="3"/>
      </rPr>
      <t>1</t>
    </r>
    <r>
      <rPr>
        <b/>
        <sz val="8"/>
        <color indexed="10"/>
        <rFont val="ＭＳ Ｐゴシック"/>
        <family val="3"/>
      </rPr>
      <t>(Ｎ)</t>
    </r>
  </si>
  <si>
    <r>
      <t>引張単独耐力H</t>
    </r>
    <r>
      <rPr>
        <b/>
        <vertAlign val="subscript"/>
        <sz val="8"/>
        <color indexed="10"/>
        <rFont val="ＭＳ Ｐゴシック"/>
        <family val="3"/>
      </rPr>
      <t>2</t>
    </r>
    <r>
      <rPr>
        <b/>
        <sz val="8"/>
        <color indexed="10"/>
        <rFont val="ＭＳ Ｐゴシック"/>
        <family val="3"/>
      </rPr>
      <t>(Ｎ)</t>
    </r>
  </si>
  <si>
    <t>断面二次半径 ｉ (mm)</t>
  </si>
  <si>
    <r>
      <t>断面積 Ａ　(mm</t>
    </r>
    <r>
      <rPr>
        <vertAlign val="superscript"/>
        <sz val="10"/>
        <rFont val="ＭＳ Ｐゴシック"/>
        <family val="3"/>
      </rPr>
      <t>2</t>
    </r>
    <r>
      <rPr>
        <sz val="10"/>
        <rFont val="ＭＳ Ｐゴシック"/>
        <family val="3"/>
      </rPr>
      <t>)</t>
    </r>
  </si>
  <si>
    <r>
      <t>最小断面
二次モーメント
Ｉ</t>
    </r>
    <r>
      <rPr>
        <sz val="8"/>
        <rFont val="ＭＳ Ｐゴシック"/>
        <family val="3"/>
      </rPr>
      <t>ブ</t>
    </r>
    <r>
      <rPr>
        <sz val="10"/>
        <rFont val="ＭＳ Ｐゴシック"/>
        <family val="3"/>
      </rPr>
      <t>（mm</t>
    </r>
    <r>
      <rPr>
        <vertAlign val="superscript"/>
        <sz val="10"/>
        <rFont val="ＭＳ Ｐゴシック"/>
        <family val="3"/>
      </rPr>
      <t>4</t>
    </r>
    <r>
      <rPr>
        <sz val="10"/>
        <rFont val="ＭＳ Ｐゴシック"/>
        <family val="3"/>
      </rPr>
      <t>）　</t>
    </r>
  </si>
  <si>
    <t>2）ブレースの材種は、18㎡/組　 X・Y各方向の場合の例です。</t>
  </si>
  <si>
    <t>3）懐H1500㎜を超える場合の水平振れ止めの設置については、監理者にご確認ください。</t>
  </si>
  <si>
    <t>4）角度30°の場合の最小懐寸法：814㎜　</t>
  </si>
  <si>
    <t>ブレース材の選定例　（グリッドタイプ640×640）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</si>
</sst>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0"/>
    <numFmt numFmtId="180" formatCode="0.00000"/>
    <numFmt numFmtId="181" formatCode="0_ "/>
    <numFmt numFmtId="182" formatCode="0.000"/>
    <numFmt numFmtId="183" formatCode="0.000_);[Red]\(0.000\)"/>
    <numFmt numFmtId="184" formatCode="yyyy&quot;年&quot;m&quot;月&quot;d&quot;日&quot;;@"/>
    <numFmt numFmtId="185" formatCode="0.0%"/>
    <numFmt numFmtId="186" formatCode="0;\,0;"/>
    <numFmt numFmtId="187" formatCode="0_);[Red]\(0\)"/>
    <numFmt numFmtId="188" formatCode="0.0_);[Red]\(0.0\)"/>
    <numFmt numFmtId="189" formatCode="#,##0.0;[Red]\-#,##0.0"/>
    <numFmt numFmtId="190" formatCode="#,##0.00000;[Red]\-#,##0.00000"/>
    <numFmt numFmtId="191" formatCode="0.00_);[Red]\(0.00\)"/>
    <numFmt numFmtId="192" formatCode="#,##0.000_ ;[Red]\-#,##0.000\ "/>
    <numFmt numFmtId="193" formatCode="#,##0.000;[Red]\-#,##0.000"/>
  </numFmts>
  <fonts count="69">
    <font>
      <sz val="11"/>
      <name val="ＭＳ Ｐゴシック"/>
      <family val="3"/>
    </font>
    <font>
      <sz val="11"/>
      <color indexed="8"/>
      <name val="ＭＳ Ｐゴシック"/>
      <family val="3"/>
    </font>
    <font>
      <sz val="6"/>
      <name val="ＭＳ Ｐゴシック"/>
      <family val="3"/>
    </font>
    <font>
      <vertAlign val="subscript"/>
      <sz val="11"/>
      <name val="ＭＳ Ｐゴシック"/>
      <family val="3"/>
    </font>
    <font>
      <vertAlign val="superscript"/>
      <sz val="11"/>
      <name val="ＭＳ Ｐゴシック"/>
      <family val="3"/>
    </font>
    <font>
      <sz val="16"/>
      <name val="ＭＳ Ｐゴシック"/>
      <family val="3"/>
    </font>
    <font>
      <sz val="10"/>
      <name val="ＭＳ Ｐゴシック"/>
      <family val="3"/>
    </font>
    <font>
      <sz val="9"/>
      <name val="ＭＳ Ｐゴシック"/>
      <family val="3"/>
    </font>
    <font>
      <vertAlign val="superscript"/>
      <sz val="9"/>
      <name val="ＭＳ Ｐゴシック"/>
      <family val="3"/>
    </font>
    <font>
      <b/>
      <sz val="11"/>
      <name val="ＭＳ Ｐゴシック"/>
      <family val="3"/>
    </font>
    <font>
      <sz val="8"/>
      <name val="ＭＳ Ｐゴシック"/>
      <family val="3"/>
    </font>
    <font>
      <b/>
      <sz val="14"/>
      <name val="ＭＳ Ｐゴシック"/>
      <family val="3"/>
    </font>
    <font>
      <vertAlign val="subscript"/>
      <sz val="9"/>
      <name val="ＭＳ Ｐゴシック"/>
      <family val="3"/>
    </font>
    <font>
      <b/>
      <sz val="10"/>
      <name val="ＭＳ Ｐゴシック"/>
      <family val="3"/>
    </font>
    <font>
      <vertAlign val="superscript"/>
      <sz val="10"/>
      <name val="ＭＳ Ｐゴシック"/>
      <family val="3"/>
    </font>
    <font>
      <sz val="6"/>
      <name val="ＭＳ 明朝"/>
      <family val="1"/>
    </font>
    <font>
      <u val="single"/>
      <sz val="12"/>
      <color indexed="12"/>
      <name val="ＭＳ 明朝"/>
      <family val="1"/>
    </font>
    <font>
      <sz val="11"/>
      <color indexed="10"/>
      <name val="ＭＳ Ｐゴシック"/>
      <family val="3"/>
    </font>
    <font>
      <sz val="10"/>
      <color indexed="21"/>
      <name val="ＭＳ Ｐゴシック"/>
      <family val="3"/>
    </font>
    <font>
      <sz val="11"/>
      <color indexed="9"/>
      <name val="ＭＳ Ｐゴシック"/>
      <family val="3"/>
    </font>
    <font>
      <sz val="11"/>
      <color indexed="22"/>
      <name val="ＭＳ Ｐゴシック"/>
      <family val="3"/>
    </font>
    <font>
      <b/>
      <u val="single"/>
      <sz val="11"/>
      <color indexed="10"/>
      <name val="ＭＳ Ｐゴシック"/>
      <family val="3"/>
    </font>
    <font>
      <b/>
      <sz val="9"/>
      <name val="ＭＳ Ｐゴシック"/>
      <family val="3"/>
    </font>
    <font>
      <sz val="14"/>
      <name val="ＭＳ Ｐゴシック"/>
      <family val="3"/>
    </font>
    <font>
      <b/>
      <sz val="8"/>
      <name val="ＭＳ Ｐゴシック"/>
      <family val="3"/>
    </font>
    <font>
      <b/>
      <vertAlign val="subscript"/>
      <sz val="8"/>
      <color indexed="10"/>
      <name val="ＭＳ Ｐゴシック"/>
      <family val="3"/>
    </font>
    <font>
      <b/>
      <sz val="8"/>
      <color indexed="10"/>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color indexed="10"/>
      <name val="ＭＳ Ｐゴシック"/>
      <family val="3"/>
    </font>
    <font>
      <sz val="9"/>
      <name val="Meiryo UI"/>
      <family val="3"/>
    </font>
    <font>
      <sz val="8"/>
      <color indexed="8"/>
      <name val="ＭＳ Ｐゴシック"/>
      <family val="3"/>
    </font>
    <font>
      <sz val="8"/>
      <color indexed="10"/>
      <name val="ＭＳ Ｐゴシック"/>
      <family val="3"/>
    </font>
    <font>
      <vertAlign val="subscript"/>
      <sz val="11"/>
      <color indexed="10"/>
      <name val="ＭＳ Ｐゴシック"/>
      <family val="3"/>
    </font>
    <font>
      <vertAlign val="subscript"/>
      <sz val="8"/>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b/>
      <sz val="8"/>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top style="thin"/>
      <bottom style="thin"/>
    </border>
    <border diagonalDown="1">
      <left style="thin"/>
      <right style="thin"/>
      <top style="thin"/>
      <bottom style="thin"/>
      <diagonal style="thin"/>
    </border>
    <border>
      <left style="thin"/>
      <right style="thin"/>
      <top/>
      <bottom>
        <color indexed="63"/>
      </bottom>
    </border>
    <border>
      <left style="thin"/>
      <right style="thin"/>
      <top style="thin"/>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style="thin"/>
      <bottom style="thin"/>
    </border>
    <border>
      <left style="medium"/>
      <right style="medium"/>
      <top style="medium"/>
      <bottom style="medium"/>
    </border>
    <border>
      <left style="medium"/>
      <right style="medium"/>
      <top style="medium"/>
      <bottom style="thin"/>
    </border>
    <border>
      <left style="medium"/>
      <right style="medium"/>
      <top/>
      <bottom style="medium"/>
    </border>
    <border>
      <left/>
      <right/>
      <top style="thin"/>
      <bottom style="thin"/>
    </border>
    <border>
      <left/>
      <right style="thin"/>
      <top style="thin"/>
      <bottom style="thin"/>
    </border>
    <border>
      <left>
        <color indexed="63"/>
      </left>
      <right style="medium"/>
      <top style="thin"/>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color indexed="63"/>
      </top>
      <bottom style="medium"/>
    </border>
    <border diagonalUp="1">
      <left style="thin"/>
      <right style="thin"/>
      <top style="medium"/>
      <bottom/>
      <diagonal style="thin"/>
    </border>
    <border diagonalUp="1">
      <left style="thin"/>
      <right style="thin"/>
      <top/>
      <bottom/>
      <diagonal style="thin"/>
    </border>
    <border diagonalUp="1">
      <left style="thin"/>
      <right style="thin"/>
      <top/>
      <bottom style="medium"/>
      <diagonal style="thin"/>
    </border>
    <border>
      <left>
        <color indexed="63"/>
      </left>
      <right>
        <color indexed="63"/>
      </right>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81">
    <xf numFmtId="0" fontId="0" fillId="0" borderId="0" xfId="0" applyAlignment="1">
      <alignment/>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horizontal="left" vertical="center" wrapText="1"/>
    </xf>
    <xf numFmtId="0" fontId="9"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0" fillId="0" borderId="13" xfId="0" applyBorder="1" applyAlignment="1">
      <alignment horizontal="left"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xf>
    <xf numFmtId="0" fontId="5"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2" xfId="0" applyBorder="1" applyAlignment="1">
      <alignment/>
    </xf>
    <xf numFmtId="0" fontId="6" fillId="0" borderId="13" xfId="0" applyFont="1" applyBorder="1" applyAlignment="1">
      <alignment/>
    </xf>
    <xf numFmtId="0" fontId="0" fillId="0" borderId="0" xfId="0" applyBorder="1" applyAlignment="1">
      <alignment horizontal="left"/>
    </xf>
    <xf numFmtId="0" fontId="0" fillId="0" borderId="0" xfId="0" applyBorder="1" applyAlignment="1">
      <alignment/>
    </xf>
    <xf numFmtId="0" fontId="0" fillId="0" borderId="13" xfId="0" applyBorder="1" applyAlignment="1">
      <alignment/>
    </xf>
    <xf numFmtId="0" fontId="0" fillId="0" borderId="11" xfId="0" applyBorder="1" applyAlignment="1">
      <alignment horizontal="center" vertical="center" wrapText="1"/>
    </xf>
    <xf numFmtId="181" fontId="0" fillId="0" borderId="0" xfId="0" applyNumberFormat="1" applyBorder="1" applyAlignment="1">
      <alignment horizontal="center" vertical="center" wrapText="1"/>
    </xf>
    <xf numFmtId="0" fontId="7" fillId="0" borderId="0" xfId="0" applyFont="1" applyBorder="1" applyAlignment="1">
      <alignment horizontal="center" vertical="center" wrapText="1"/>
    </xf>
    <xf numFmtId="0" fontId="0" fillId="0" borderId="14" xfId="0" applyFill="1" applyBorder="1" applyAlignment="1">
      <alignment horizontal="center" vertical="center" wrapText="1"/>
    </xf>
    <xf numFmtId="0" fontId="6" fillId="0" borderId="11" xfId="0" applyFont="1" applyBorder="1" applyAlignment="1">
      <alignment horizontal="left" vertical="center" wrapText="1"/>
    </xf>
    <xf numFmtId="0" fontId="7" fillId="0" borderId="0" xfId="0" applyFont="1" applyBorder="1" applyAlignment="1">
      <alignment vertical="center" wrapText="1"/>
    </xf>
    <xf numFmtId="0" fontId="6"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7" fillId="0" borderId="10" xfId="0" applyFont="1" applyBorder="1" applyAlignment="1">
      <alignment horizontal="center" vertical="center" wrapText="1"/>
    </xf>
    <xf numFmtId="0" fontId="6" fillId="34" borderId="10" xfId="0" applyFont="1" applyFill="1" applyBorder="1" applyAlignment="1">
      <alignment vertical="center" wrapText="1"/>
    </xf>
    <xf numFmtId="0" fontId="9" fillId="35"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4" borderId="10" xfId="0" applyFont="1" applyFill="1" applyBorder="1" applyAlignment="1">
      <alignment horizontal="left" vertical="center"/>
    </xf>
    <xf numFmtId="0" fontId="13" fillId="0" borderId="11" xfId="0"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left" vertical="center" wrapText="1"/>
    </xf>
    <xf numFmtId="0" fontId="5" fillId="0" borderId="0" xfId="0" applyFont="1" applyBorder="1" applyAlignment="1">
      <alignment horizontal="left"/>
    </xf>
    <xf numFmtId="0" fontId="5" fillId="0" borderId="13" xfId="0" applyFont="1" applyBorder="1" applyAlignment="1">
      <alignment horizontal="left"/>
    </xf>
    <xf numFmtId="176" fontId="0" fillId="0" borderId="14" xfId="0" applyNumberFormat="1" applyBorder="1" applyAlignment="1">
      <alignment horizontal="center" vertical="center" wrapText="1"/>
    </xf>
    <xf numFmtId="0" fontId="9" fillId="0" borderId="0" xfId="0" applyFont="1" applyFill="1" applyBorder="1" applyAlignment="1">
      <alignment horizontal="center" vertical="center" wrapText="1"/>
    </xf>
    <xf numFmtId="0" fontId="6" fillId="0" borderId="14" xfId="0" applyFont="1" applyBorder="1" applyAlignment="1">
      <alignment wrapText="1"/>
    </xf>
    <xf numFmtId="0" fontId="0" fillId="0" borderId="14" xfId="0" applyBorder="1" applyAlignment="1">
      <alignment horizontal="left" vertical="center"/>
    </xf>
    <xf numFmtId="0" fontId="0" fillId="0" borderId="14" xfId="0" applyBorder="1" applyAlignment="1">
      <alignment vertical="center"/>
    </xf>
    <xf numFmtId="176" fontId="0" fillId="0" borderId="0" xfId="0" applyNumberForma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10" xfId="0" applyFont="1" applyBorder="1" applyAlignment="1">
      <alignment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14" xfId="0" applyFont="1" applyBorder="1" applyAlignment="1">
      <alignment/>
    </xf>
    <xf numFmtId="0" fontId="9" fillId="35" borderId="10" xfId="0" applyFont="1" applyFill="1" applyBorder="1" applyAlignment="1">
      <alignment horizontal="center" vertical="center"/>
    </xf>
    <xf numFmtId="176" fontId="9" fillId="0" borderId="14" xfId="0" applyNumberFormat="1" applyFont="1" applyFill="1" applyBorder="1" applyAlignment="1">
      <alignment horizontal="left" vertical="center" wrapText="1"/>
    </xf>
    <xf numFmtId="178" fontId="9" fillId="0" borderId="14" xfId="0" applyNumberFormat="1" applyFont="1" applyBorder="1" applyAlignment="1">
      <alignment horizontal="left" vertical="center" wrapText="1"/>
    </xf>
    <xf numFmtId="0" fontId="0" fillId="0" borderId="0" xfId="0" applyFont="1" applyAlignment="1">
      <alignment/>
    </xf>
    <xf numFmtId="0" fontId="0" fillId="0" borderId="0" xfId="0" applyBorder="1" applyAlignment="1">
      <alignment horizontal="center"/>
    </xf>
    <xf numFmtId="0" fontId="7" fillId="0" borderId="14" xfId="0" applyFont="1" applyBorder="1" applyAlignment="1">
      <alignment horizontal="left" vertical="center"/>
    </xf>
    <xf numFmtId="0" fontId="20" fillId="0" borderId="0" xfId="0" applyFont="1" applyAlignment="1">
      <alignment/>
    </xf>
    <xf numFmtId="0" fontId="20" fillId="0" borderId="0" xfId="0" applyFont="1" applyAlignment="1">
      <alignment vertical="center"/>
    </xf>
    <xf numFmtId="188" fontId="20" fillId="0" borderId="0" xfId="0" applyNumberFormat="1" applyFont="1" applyAlignment="1">
      <alignment horizontal="center" vertical="center"/>
    </xf>
    <xf numFmtId="191" fontId="20" fillId="0" borderId="0" xfId="0" applyNumberFormat="1" applyFont="1" applyAlignment="1">
      <alignment horizontal="center"/>
    </xf>
    <xf numFmtId="188" fontId="20" fillId="0" borderId="0" xfId="0" applyNumberFormat="1" applyFont="1" applyAlignment="1">
      <alignment horizontal="center"/>
    </xf>
    <xf numFmtId="191" fontId="20" fillId="0" borderId="0" xfId="0" applyNumberFormat="1" applyFont="1" applyAlignment="1">
      <alignment horizontal="center" vertical="center"/>
    </xf>
    <xf numFmtId="176" fontId="20" fillId="0" borderId="0" xfId="0" applyNumberFormat="1" applyFont="1" applyAlignment="1">
      <alignment/>
    </xf>
    <xf numFmtId="0" fontId="20" fillId="0" borderId="0" xfId="0" applyFont="1" applyAlignment="1" applyProtection="1">
      <alignment vertical="center"/>
      <protection hidden="1"/>
    </xf>
    <xf numFmtId="0" fontId="20" fillId="0" borderId="0" xfId="0" applyFont="1" applyBorder="1" applyAlignment="1">
      <alignment vertical="center" wrapText="1"/>
    </xf>
    <xf numFmtId="176" fontId="20" fillId="0" borderId="0" xfId="0" applyNumberFormat="1" applyFont="1" applyBorder="1" applyAlignment="1">
      <alignment horizontal="center" vertical="center" wrapText="1"/>
    </xf>
    <xf numFmtId="0" fontId="6" fillId="0" borderId="14" xfId="0" applyFont="1" applyBorder="1" applyAlignment="1">
      <alignment horizontal="left"/>
    </xf>
    <xf numFmtId="0" fontId="6" fillId="0" borderId="20" xfId="0" applyFont="1" applyBorder="1" applyAlignment="1">
      <alignment horizontal="center" vertical="center" wrapText="1"/>
    </xf>
    <xf numFmtId="0" fontId="0" fillId="0" borderId="0" xfId="0" applyFont="1" applyBorder="1" applyAlignment="1">
      <alignment/>
    </xf>
    <xf numFmtId="178" fontId="9" fillId="0" borderId="15" xfId="0" applyNumberFormat="1" applyFont="1" applyBorder="1" applyAlignment="1">
      <alignment horizontal="left" vertical="center" wrapText="1"/>
    </xf>
    <xf numFmtId="0" fontId="0" fillId="0" borderId="18" xfId="0" applyFont="1" applyBorder="1" applyAlignment="1">
      <alignment/>
    </xf>
    <xf numFmtId="0" fontId="6" fillId="0" borderId="10" xfId="0" applyFont="1" applyFill="1" applyBorder="1" applyAlignment="1">
      <alignment vertical="center"/>
    </xf>
    <xf numFmtId="0" fontId="6" fillId="0" borderId="10" xfId="0" applyFont="1" applyFill="1" applyBorder="1" applyAlignment="1" applyProtection="1">
      <alignment vertical="center"/>
      <protection hidden="1"/>
    </xf>
    <xf numFmtId="0" fontId="0" fillId="0" borderId="10" xfId="0" applyFont="1" applyFill="1" applyBorder="1" applyAlignment="1">
      <alignment vertical="center" wrapText="1"/>
    </xf>
    <xf numFmtId="0" fontId="0" fillId="0" borderId="16" xfId="0" applyFont="1" applyBorder="1" applyAlignment="1">
      <alignment/>
    </xf>
    <xf numFmtId="0" fontId="9" fillId="0" borderId="19" xfId="0" applyFont="1" applyBorder="1" applyAlignment="1">
      <alignment horizontal="center" vertical="center"/>
    </xf>
    <xf numFmtId="0" fontId="6" fillId="0" borderId="21" xfId="0" applyFont="1" applyFill="1" applyBorder="1" applyAlignment="1">
      <alignment horizontal="center" vertical="center" wrapText="1"/>
    </xf>
    <xf numFmtId="178" fontId="0" fillId="0" borderId="21" xfId="0" applyNumberFormat="1" applyFont="1" applyFill="1" applyBorder="1" applyAlignment="1">
      <alignment horizontal="center" vertical="center" wrapText="1"/>
    </xf>
    <xf numFmtId="176" fontId="9" fillId="0" borderId="13" xfId="0" applyNumberFormat="1" applyFont="1" applyFill="1" applyBorder="1" applyAlignment="1">
      <alignment horizontal="left" vertical="center" wrapText="1"/>
    </xf>
    <xf numFmtId="193" fontId="6" fillId="34" borderId="22" xfId="50" applyNumberFormat="1"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Border="1" applyAlignment="1">
      <alignment horizontal="center" vertical="center"/>
    </xf>
    <xf numFmtId="0" fontId="19" fillId="0" borderId="0" xfId="0" applyFont="1" applyAlignment="1">
      <alignment/>
    </xf>
    <xf numFmtId="0" fontId="17" fillId="0" borderId="0" xfId="0" applyFont="1" applyAlignment="1">
      <alignment/>
    </xf>
    <xf numFmtId="0" fontId="19" fillId="0" borderId="0" xfId="0" applyFont="1" applyAlignment="1">
      <alignment vertical="center"/>
    </xf>
    <xf numFmtId="0" fontId="19" fillId="0" borderId="0" xfId="0" applyFont="1" applyAlignment="1">
      <alignment shrinkToFit="1"/>
    </xf>
    <xf numFmtId="0" fontId="19" fillId="0" borderId="0" xfId="0" applyFont="1" applyAlignment="1">
      <alignment horizontal="center" shrinkToFit="1"/>
    </xf>
    <xf numFmtId="0" fontId="19" fillId="0" borderId="0" xfId="0" applyFont="1" applyFill="1" applyAlignment="1">
      <alignment/>
    </xf>
    <xf numFmtId="0" fontId="17" fillId="0" borderId="0" xfId="0" applyFont="1" applyAlignment="1">
      <alignment vertical="center"/>
    </xf>
    <xf numFmtId="193" fontId="17" fillId="0" borderId="0" xfId="50" applyNumberFormat="1" applyFont="1" applyFill="1" applyBorder="1" applyAlignment="1">
      <alignment horizontal="center" vertical="center" wrapText="1"/>
    </xf>
    <xf numFmtId="193" fontId="0" fillId="0" borderId="22" xfId="50" applyNumberFormat="1" applyFont="1" applyFill="1" applyBorder="1" applyAlignment="1">
      <alignment vertical="center" wrapText="1"/>
    </xf>
    <xf numFmtId="0" fontId="21" fillId="0" borderId="0" xfId="0" applyFont="1" applyAlignment="1">
      <alignment/>
    </xf>
    <xf numFmtId="0" fontId="0" fillId="0" borderId="0" xfId="0" applyFont="1" applyBorder="1" applyAlignment="1">
      <alignment horizontal="center" vertical="center" wrapText="1"/>
    </xf>
    <xf numFmtId="0" fontId="6" fillId="0" borderId="19" xfId="0" applyFont="1" applyFill="1" applyBorder="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vertical="center" wrapText="1"/>
    </xf>
    <xf numFmtId="0" fontId="0" fillId="0" borderId="23" xfId="0" applyBorder="1" applyAlignment="1">
      <alignment/>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Font="1" applyBorder="1" applyAlignment="1">
      <alignment horizontal="center" vertical="center" wrapText="1"/>
    </xf>
    <xf numFmtId="38" fontId="0" fillId="0" borderId="27" xfId="50" applyFont="1" applyBorder="1" applyAlignment="1">
      <alignment horizontal="center" vertical="center"/>
    </xf>
    <xf numFmtId="0" fontId="0" fillId="0" borderId="28" xfId="0" applyFont="1" applyBorder="1" applyAlignment="1">
      <alignment horizontal="center" vertical="center" wrapText="1"/>
    </xf>
    <xf numFmtId="0" fontId="0" fillId="0" borderId="29" xfId="0" applyBorder="1" applyAlignment="1">
      <alignment horizontal="center" vertical="center"/>
    </xf>
    <xf numFmtId="193" fontId="0" fillId="0" borderId="30" xfId="50" applyNumberFormat="1" applyFont="1" applyFill="1" applyBorder="1" applyAlignment="1">
      <alignment horizontal="center" vertical="center" wrapText="1"/>
    </xf>
    <xf numFmtId="0" fontId="0" fillId="0" borderId="31" xfId="0" applyBorder="1" applyAlignment="1">
      <alignment horizontal="center" vertical="center"/>
    </xf>
    <xf numFmtId="38" fontId="0" fillId="0" borderId="32" xfId="50" applyFont="1" applyBorder="1" applyAlignment="1">
      <alignment horizontal="center" vertical="center"/>
    </xf>
    <xf numFmtId="0" fontId="0" fillId="0" borderId="28" xfId="0" applyBorder="1" applyAlignment="1">
      <alignment horizontal="center" vertical="center" wrapText="1"/>
    </xf>
    <xf numFmtId="38" fontId="0" fillId="0" borderId="33" xfId="50" applyFont="1" applyBorder="1" applyAlignment="1">
      <alignment horizontal="center" vertical="center"/>
    </xf>
    <xf numFmtId="0" fontId="0" fillId="0" borderId="21" xfId="0" applyBorder="1" applyAlignment="1">
      <alignment horizontal="center" vertical="center" wrapText="1"/>
    </xf>
    <xf numFmtId="38" fontId="0" fillId="0" borderId="29" xfId="50" applyFont="1" applyBorder="1" applyAlignment="1">
      <alignment horizontal="center" vertical="center"/>
    </xf>
    <xf numFmtId="193" fontId="0" fillId="0" borderId="30" xfId="5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vertical="center"/>
    </xf>
    <xf numFmtId="176" fontId="0" fillId="0" borderId="10" xfId="0" applyNumberFormat="1" applyFont="1" applyBorder="1" applyAlignment="1">
      <alignment horizontal="right" vertical="center" wrapText="1"/>
    </xf>
    <xf numFmtId="178" fontId="0" fillId="0" borderId="10" xfId="0" applyNumberFormat="1" applyFont="1" applyBorder="1" applyAlignment="1">
      <alignment horizontal="right" vertical="center" wrapText="1"/>
    </xf>
    <xf numFmtId="178" fontId="0" fillId="0" borderId="19"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wrapText="1"/>
    </xf>
    <xf numFmtId="193" fontId="0" fillId="0" borderId="10" xfId="50" applyNumberFormat="1" applyFont="1" applyFill="1" applyBorder="1" applyAlignment="1">
      <alignment horizontal="right" vertical="center" wrapText="1"/>
    </xf>
    <xf numFmtId="179" fontId="0" fillId="0" borderId="22" xfId="50" applyNumberFormat="1" applyFont="1" applyFill="1" applyBorder="1" applyAlignment="1">
      <alignment horizontal="right" vertical="center" wrapText="1"/>
    </xf>
    <xf numFmtId="176" fontId="0" fillId="34" borderId="22" xfId="50" applyNumberFormat="1" applyFont="1" applyFill="1" applyBorder="1" applyAlignment="1">
      <alignment horizontal="right" vertical="center" wrapText="1"/>
    </xf>
    <xf numFmtId="193" fontId="0" fillId="34" borderId="10" xfId="50" applyNumberFormat="1" applyFont="1" applyFill="1" applyBorder="1" applyAlignment="1">
      <alignment horizontal="right" vertical="center" wrapText="1"/>
    </xf>
    <xf numFmtId="178" fontId="0" fillId="0" borderId="10" xfId="0" applyNumberFormat="1" applyFon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34" borderId="10" xfId="0" applyNumberFormat="1" applyFont="1" applyFill="1" applyBorder="1" applyAlignment="1">
      <alignment horizontal="right" vertical="center" wrapText="1"/>
    </xf>
    <xf numFmtId="176" fontId="0" fillId="34" borderId="22" xfId="0" applyNumberFormat="1" applyFont="1" applyFill="1" applyBorder="1" applyAlignment="1">
      <alignment horizontal="right" vertical="center" wrapText="1"/>
    </xf>
    <xf numFmtId="178" fontId="0" fillId="0" borderId="16" xfId="0" applyNumberFormat="1" applyFont="1" applyFill="1" applyBorder="1" applyAlignment="1">
      <alignment horizontal="right" vertical="center" wrapText="1"/>
    </xf>
    <xf numFmtId="178" fontId="9" fillId="0" borderId="34" xfId="0" applyNumberFormat="1" applyFont="1" applyFill="1" applyBorder="1" applyAlignment="1">
      <alignment horizontal="right" vertical="center" wrapText="1"/>
    </xf>
    <xf numFmtId="178" fontId="9" fillId="0" borderId="35" xfId="0" applyNumberFormat="1" applyFont="1" applyFill="1" applyBorder="1" applyAlignment="1">
      <alignment horizontal="right" vertical="center" wrapText="1"/>
    </xf>
    <xf numFmtId="178" fontId="9" fillId="0" borderId="36" xfId="0" applyNumberFormat="1" applyFont="1" applyFill="1" applyBorder="1" applyAlignment="1">
      <alignment horizontal="right" vertical="center" wrapText="1"/>
    </xf>
    <xf numFmtId="0" fontId="6" fillId="0" borderId="0" xfId="0" applyFont="1" applyAlignment="1">
      <alignment vertical="center"/>
    </xf>
    <xf numFmtId="0" fontId="6" fillId="0" borderId="0"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11" fillId="0" borderId="3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2" fillId="0" borderId="19"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Border="1" applyAlignment="1">
      <alignment horizontal="left" vertical="center" wrapText="1"/>
    </xf>
    <xf numFmtId="0" fontId="13" fillId="35" borderId="19" xfId="0" applyFont="1" applyFill="1" applyBorder="1" applyAlignment="1" applyProtection="1">
      <alignment horizontal="center" shrinkToFit="1"/>
      <protection hidden="1"/>
    </xf>
    <xf numFmtId="0" fontId="13" fillId="35" borderId="38" xfId="0" applyFont="1" applyFill="1" applyBorder="1" applyAlignment="1" applyProtection="1">
      <alignment horizontal="center" shrinkToFit="1"/>
      <protection hidden="1"/>
    </xf>
    <xf numFmtId="0" fontId="13" fillId="35" borderId="19" xfId="0" applyFont="1" applyFill="1" applyBorder="1" applyAlignment="1">
      <alignment horizontal="center"/>
    </xf>
    <xf numFmtId="0" fontId="13" fillId="35" borderId="38" xfId="0" applyFont="1" applyFill="1" applyBorder="1" applyAlignment="1">
      <alignment horizontal="center"/>
    </xf>
    <xf numFmtId="0" fontId="6" fillId="0" borderId="13" xfId="0" applyFont="1" applyBorder="1" applyAlignment="1">
      <alignment horizontal="left"/>
    </xf>
    <xf numFmtId="0" fontId="6" fillId="0" borderId="0" xfId="0" applyFont="1" applyBorder="1" applyAlignment="1">
      <alignment horizontal="left" wrapText="1"/>
    </xf>
    <xf numFmtId="0" fontId="6" fillId="0" borderId="13" xfId="0" applyFont="1" applyBorder="1" applyAlignment="1">
      <alignment horizontal="left" wrapText="1"/>
    </xf>
    <xf numFmtId="0" fontId="6" fillId="0" borderId="18" xfId="0" applyFont="1" applyBorder="1" applyAlignment="1">
      <alignment horizontal="center" vertical="center" shrinkToFit="1"/>
    </xf>
    <xf numFmtId="0" fontId="0" fillId="0" borderId="15" xfId="0" applyFont="1" applyBorder="1" applyAlignment="1">
      <alignment horizontal="center" shrinkToFit="1"/>
    </xf>
    <xf numFmtId="0" fontId="0" fillId="0" borderId="13" xfId="0" applyBorder="1" applyAlignment="1">
      <alignment/>
    </xf>
    <xf numFmtId="0" fontId="0" fillId="0" borderId="0" xfId="0" applyBorder="1" applyAlignment="1">
      <alignment horizontal="center"/>
    </xf>
    <xf numFmtId="0" fontId="13" fillId="35" borderId="19" xfId="0" applyFont="1" applyFill="1" applyBorder="1" applyAlignment="1">
      <alignment horizontal="center" vertical="center"/>
    </xf>
    <xf numFmtId="0" fontId="13" fillId="35" borderId="38" xfId="0" applyFont="1" applyFill="1" applyBorder="1" applyAlignment="1">
      <alignment horizontal="center" vertical="center"/>
    </xf>
    <xf numFmtId="0" fontId="0" fillId="0" borderId="0" xfId="0" applyFont="1" applyBorder="1" applyAlignment="1">
      <alignment horizontal="center" vertical="top" wrapText="1"/>
    </xf>
    <xf numFmtId="0" fontId="9" fillId="0" borderId="22"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8" xfId="0" applyFont="1" applyBorder="1" applyAlignment="1">
      <alignment horizontal="center" vertical="center" textRotation="255"/>
    </xf>
    <xf numFmtId="0" fontId="68" fillId="0" borderId="37" xfId="0" applyFont="1" applyFill="1" applyBorder="1" applyAlignment="1">
      <alignment horizontal="center" vertical="center" wrapText="1"/>
    </xf>
    <xf numFmtId="0" fontId="68" fillId="0" borderId="39" xfId="0" applyFont="1" applyFill="1" applyBorder="1" applyAlignment="1">
      <alignment horizontal="center" vertical="center" wrapText="1"/>
    </xf>
    <xf numFmtId="178" fontId="24" fillId="0" borderId="19" xfId="0" applyNumberFormat="1" applyFont="1" applyFill="1" applyBorder="1" applyAlignment="1">
      <alignment horizontal="left" vertical="center" wrapText="1"/>
    </xf>
    <xf numFmtId="178" fontId="24" fillId="0" borderId="39" xfId="0" applyNumberFormat="1" applyFont="1" applyFill="1" applyBorder="1" applyAlignment="1">
      <alignment horizontal="left" vertical="center" wrapText="1"/>
    </xf>
    <xf numFmtId="0" fontId="68" fillId="0" borderId="37" xfId="0" applyFont="1" applyBorder="1" applyAlignment="1">
      <alignment horizontal="center" vertical="center" wrapText="1"/>
    </xf>
    <xf numFmtId="0" fontId="68" fillId="0" borderId="39"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wrapText="1"/>
    </xf>
    <xf numFmtId="0" fontId="0" fillId="0" borderId="2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23" fillId="0" borderId="48"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19</xdr:row>
      <xdr:rowOff>85725</xdr:rowOff>
    </xdr:from>
    <xdr:to>
      <xdr:col>1</xdr:col>
      <xdr:colOff>1314450</xdr:colOff>
      <xdr:row>19</xdr:row>
      <xdr:rowOff>238125</xdr:rowOff>
    </xdr:to>
    <xdr:sp>
      <xdr:nvSpPr>
        <xdr:cNvPr id="1" name="Text Box 26"/>
        <xdr:cNvSpPr txBox="1">
          <a:spLocks noChangeArrowheads="1"/>
        </xdr:cNvSpPr>
      </xdr:nvSpPr>
      <xdr:spPr>
        <a:xfrm>
          <a:off x="1085850" y="4095750"/>
          <a:ext cx="504825" cy="1524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荷重方向</a:t>
          </a:r>
        </a:p>
      </xdr:txBody>
    </xdr:sp>
    <xdr:clientData/>
  </xdr:twoCellAnchor>
  <xdr:twoCellAnchor>
    <xdr:from>
      <xdr:col>1</xdr:col>
      <xdr:colOff>1447800</xdr:colOff>
      <xdr:row>19</xdr:row>
      <xdr:rowOff>66675</xdr:rowOff>
    </xdr:from>
    <xdr:to>
      <xdr:col>3</xdr:col>
      <xdr:colOff>523875</xdr:colOff>
      <xdr:row>19</xdr:row>
      <xdr:rowOff>266700</xdr:rowOff>
    </xdr:to>
    <xdr:grpSp>
      <xdr:nvGrpSpPr>
        <xdr:cNvPr id="2" name="グループ化 3"/>
        <xdr:cNvGrpSpPr>
          <a:grpSpLocks/>
        </xdr:cNvGrpSpPr>
      </xdr:nvGrpSpPr>
      <xdr:grpSpPr>
        <a:xfrm>
          <a:off x="1724025" y="4076700"/>
          <a:ext cx="1552575" cy="200025"/>
          <a:chOff x="1560851" y="4177898"/>
          <a:chExt cx="1236114" cy="207955"/>
        </a:xfrm>
        <a:solidFill>
          <a:srgbClr val="FFFFFF"/>
        </a:solidFill>
      </xdr:grpSpPr>
      <xdr:sp>
        <xdr:nvSpPr>
          <xdr:cNvPr id="3" name="Line 24"/>
          <xdr:cNvSpPr>
            <a:spLocks/>
          </xdr:cNvSpPr>
        </xdr:nvSpPr>
        <xdr:spPr>
          <a:xfrm flipH="1" flipV="1">
            <a:off x="1958262" y="4297680"/>
            <a:ext cx="335296"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21"/>
          <xdr:cNvSpPr txBox="1">
            <a:spLocks noChangeArrowheads="1"/>
          </xdr:cNvSpPr>
        </xdr:nvSpPr>
        <xdr:spPr>
          <a:xfrm>
            <a:off x="2349492" y="4177898"/>
            <a:ext cx="447473" cy="198077"/>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DD0806"/>
                </a:solidFill>
                <a:latin typeface="ＭＳ Ｐゴシック"/>
                <a:ea typeface="ＭＳ Ｐゴシック"/>
                <a:cs typeface="ＭＳ Ｐゴシック"/>
              </a:rPr>
              <a:t>H</a:t>
            </a:r>
            <a:r>
              <a:rPr lang="en-US" cap="none" sz="800" b="0" i="0" u="none" baseline="-25000">
                <a:solidFill>
                  <a:srgbClr val="DD0806"/>
                </a:solidFill>
                <a:latin typeface="ＭＳ Ｐゴシック"/>
                <a:ea typeface="ＭＳ Ｐゴシック"/>
                <a:cs typeface="ＭＳ Ｐゴシック"/>
              </a:rPr>
              <a:t>1</a:t>
            </a:r>
            <a:r>
              <a:rPr lang="en-US" cap="none" sz="800" b="0" i="0" u="none" baseline="0">
                <a:solidFill>
                  <a:srgbClr val="DD0806"/>
                </a:solidFill>
                <a:latin typeface="ＭＳ Ｐゴシック"/>
                <a:ea typeface="ＭＳ Ｐゴシック"/>
                <a:cs typeface="ＭＳ Ｐゴシック"/>
              </a:rPr>
              <a:t>×</a:t>
            </a:r>
            <a:r>
              <a:rPr lang="en-US" cap="none" sz="800" b="0" i="0" u="none" baseline="0">
                <a:solidFill>
                  <a:srgbClr val="DD0806"/>
                </a:solidFill>
                <a:latin typeface="ＭＳ Ｐゴシック"/>
                <a:ea typeface="ＭＳ Ｐゴシック"/>
                <a:cs typeface="ＭＳ Ｐゴシック"/>
              </a:rPr>
              <a:t>2</a:t>
            </a:r>
          </a:p>
        </xdr:txBody>
      </xdr:sp>
      <xdr:sp>
        <xdr:nvSpPr>
          <xdr:cNvPr id="5" name="Text Box 21"/>
          <xdr:cNvSpPr txBox="1">
            <a:spLocks noChangeArrowheads="1"/>
          </xdr:cNvSpPr>
        </xdr:nvSpPr>
        <xdr:spPr>
          <a:xfrm>
            <a:off x="1560851" y="4197706"/>
            <a:ext cx="348893" cy="188147"/>
          </a:xfrm>
          <a:prstGeom prst="rect">
            <a:avLst/>
          </a:prstGeom>
          <a:solidFill>
            <a:srgbClr val="FFFFFF"/>
          </a:solidFill>
          <a:ln w="9525" cmpd="sng">
            <a:noFill/>
          </a:ln>
        </xdr:spPr>
        <xdr:txBody>
          <a:bodyPr vertOverflow="clip" wrap="square" lIns="27432" tIns="18288" rIns="0" bIns="0" anchor="ctr"/>
          <a:p>
            <a:pPr algn="ctr">
              <a:defRPr/>
            </a:pPr>
            <a:r>
              <a:rPr lang="en-US" cap="none" sz="800" b="0" i="0" u="none" baseline="0">
                <a:solidFill>
                  <a:srgbClr val="DD0806"/>
                </a:solidFill>
                <a:latin typeface="ＭＳ Ｐゴシック"/>
                <a:ea typeface="ＭＳ Ｐゴシック"/>
                <a:cs typeface="ＭＳ Ｐゴシック"/>
              </a:rPr>
              <a:t>H</a:t>
            </a:r>
            <a:r>
              <a:rPr lang="en-US" cap="none" sz="800" b="0" i="0" u="none" baseline="-25000">
                <a:solidFill>
                  <a:srgbClr val="DD0806"/>
                </a:solidFill>
                <a:latin typeface="ＭＳ Ｐゴシック"/>
                <a:ea typeface="ＭＳ Ｐゴシック"/>
                <a:cs typeface="ＭＳ Ｐゴシック"/>
              </a:rPr>
              <a:t>1</a:t>
            </a:r>
            <a:r>
              <a:rPr lang="en-US" cap="none" sz="800" b="0" i="0" u="none" baseline="0">
                <a:solidFill>
                  <a:srgbClr val="DD0806"/>
                </a:solidFill>
                <a:latin typeface="ＭＳ Ｐゴシック"/>
                <a:ea typeface="ＭＳ Ｐゴシック"/>
                <a:cs typeface="ＭＳ Ｐゴシック"/>
              </a:rPr>
              <a:t>×</a:t>
            </a:r>
            <a:r>
              <a:rPr lang="en-US" cap="none" sz="800" b="0" i="0" u="none" baseline="0">
                <a:solidFill>
                  <a:srgbClr val="DD0806"/>
                </a:solidFill>
                <a:latin typeface="ＭＳ Ｐゴシック"/>
                <a:ea typeface="ＭＳ Ｐゴシック"/>
                <a:cs typeface="ＭＳ Ｐゴシック"/>
              </a:rPr>
              <a:t>2</a:t>
            </a:r>
          </a:p>
        </xdr:txBody>
      </xdr:sp>
    </xdr:grpSp>
    <xdr:clientData/>
  </xdr:twoCellAnchor>
  <xdr:twoCellAnchor editAs="oneCell">
    <xdr:from>
      <xdr:col>1</xdr:col>
      <xdr:colOff>1447800</xdr:colOff>
      <xdr:row>17</xdr:row>
      <xdr:rowOff>323850</xdr:rowOff>
    </xdr:from>
    <xdr:to>
      <xdr:col>3</xdr:col>
      <xdr:colOff>219075</xdr:colOff>
      <xdr:row>19</xdr:row>
      <xdr:rowOff>123825</xdr:rowOff>
    </xdr:to>
    <xdr:pic>
      <xdr:nvPicPr>
        <xdr:cNvPr id="6" name="図 20"/>
        <xdr:cNvPicPr preferRelativeResize="1">
          <a:picLocks noChangeAspect="1"/>
        </xdr:cNvPicPr>
      </xdr:nvPicPr>
      <xdr:blipFill>
        <a:blip r:embed="rId1"/>
        <a:srcRect l="29968" t="19946" r="34280" b="30053"/>
        <a:stretch>
          <a:fillRect/>
        </a:stretch>
      </xdr:blipFill>
      <xdr:spPr>
        <a:xfrm>
          <a:off x="1724025" y="3448050"/>
          <a:ext cx="1247775" cy="685800"/>
        </a:xfrm>
        <a:prstGeom prst="rect">
          <a:avLst/>
        </a:prstGeom>
        <a:noFill/>
        <a:ln w="9525" cmpd="sng">
          <a:noFill/>
        </a:ln>
      </xdr:spPr>
    </xdr:pic>
    <xdr:clientData/>
  </xdr:twoCellAnchor>
  <xdr:twoCellAnchor editAs="oneCell">
    <xdr:from>
      <xdr:col>5</xdr:col>
      <xdr:colOff>523875</xdr:colOff>
      <xdr:row>17</xdr:row>
      <xdr:rowOff>323850</xdr:rowOff>
    </xdr:from>
    <xdr:to>
      <xdr:col>8</xdr:col>
      <xdr:colOff>714375</xdr:colOff>
      <xdr:row>19</xdr:row>
      <xdr:rowOff>114300</xdr:rowOff>
    </xdr:to>
    <xdr:pic>
      <xdr:nvPicPr>
        <xdr:cNvPr id="7" name="図 21"/>
        <xdr:cNvPicPr preferRelativeResize="1">
          <a:picLocks noChangeAspect="1"/>
        </xdr:cNvPicPr>
      </xdr:nvPicPr>
      <xdr:blipFill>
        <a:blip r:embed="rId2"/>
        <a:srcRect l="11987" t="33244" r="33543" b="27925"/>
        <a:stretch>
          <a:fillRect/>
        </a:stretch>
      </xdr:blipFill>
      <xdr:spPr>
        <a:xfrm>
          <a:off x="4752975" y="3448050"/>
          <a:ext cx="2419350" cy="676275"/>
        </a:xfrm>
        <a:prstGeom prst="rect">
          <a:avLst/>
        </a:prstGeom>
        <a:noFill/>
        <a:ln w="9525" cmpd="sng">
          <a:noFill/>
        </a:ln>
      </xdr:spPr>
    </xdr:pic>
    <xdr:clientData/>
  </xdr:twoCellAnchor>
  <xdr:twoCellAnchor>
    <xdr:from>
      <xdr:col>6</xdr:col>
      <xdr:colOff>295275</xdr:colOff>
      <xdr:row>19</xdr:row>
      <xdr:rowOff>76200</xdr:rowOff>
    </xdr:from>
    <xdr:to>
      <xdr:col>7</xdr:col>
      <xdr:colOff>400050</xdr:colOff>
      <xdr:row>19</xdr:row>
      <xdr:rowOff>276225</xdr:rowOff>
    </xdr:to>
    <xdr:grpSp>
      <xdr:nvGrpSpPr>
        <xdr:cNvPr id="8" name="グループ化 1"/>
        <xdr:cNvGrpSpPr>
          <a:grpSpLocks/>
        </xdr:cNvGrpSpPr>
      </xdr:nvGrpSpPr>
      <xdr:grpSpPr>
        <a:xfrm>
          <a:off x="5257800" y="4086225"/>
          <a:ext cx="904875" cy="200025"/>
          <a:chOff x="3568512" y="4170606"/>
          <a:chExt cx="805368" cy="205115"/>
        </a:xfrm>
        <a:solidFill>
          <a:srgbClr val="FFFFFF"/>
        </a:solidFill>
      </xdr:grpSpPr>
      <xdr:sp>
        <xdr:nvSpPr>
          <xdr:cNvPr id="9" name="Line 24"/>
          <xdr:cNvSpPr>
            <a:spLocks/>
          </xdr:cNvSpPr>
        </xdr:nvSpPr>
        <xdr:spPr>
          <a:xfrm flipH="1" flipV="1">
            <a:off x="4038646" y="4297675"/>
            <a:ext cx="335234" cy="0"/>
          </a:xfrm>
          <a:prstGeom prst="line">
            <a:avLst/>
          </a:prstGeom>
          <a:noFill/>
          <a:ln w="2857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0"/>
          <xdr:cNvSpPr txBox="1">
            <a:spLocks noChangeArrowheads="1"/>
          </xdr:cNvSpPr>
        </xdr:nvSpPr>
        <xdr:spPr>
          <a:xfrm>
            <a:off x="3568512" y="4170606"/>
            <a:ext cx="389999" cy="20511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DD0806"/>
                </a:solidFill>
                <a:latin typeface="ＭＳ Ｐゴシック"/>
                <a:ea typeface="ＭＳ Ｐゴシック"/>
                <a:cs typeface="ＭＳ Ｐゴシック"/>
              </a:rPr>
              <a:t>H</a:t>
            </a:r>
            <a:r>
              <a:rPr lang="en-US" cap="none" sz="1100" b="0" i="0" u="none" baseline="-25000">
                <a:solidFill>
                  <a:srgbClr val="DD0806"/>
                </a:solidFill>
                <a:latin typeface="ＭＳ Ｐゴシック"/>
                <a:ea typeface="ＭＳ Ｐゴシック"/>
                <a:cs typeface="ＭＳ Ｐゴシック"/>
              </a:rPr>
              <a:t>1</a:t>
            </a:r>
            <a:r>
              <a:rPr lang="en-US" cap="none" sz="800" b="0" i="0" u="none" baseline="0">
                <a:solidFill>
                  <a:srgbClr val="DD0806"/>
                </a:solidFill>
                <a:latin typeface="ＭＳ Ｐゴシック"/>
                <a:ea typeface="ＭＳ Ｐゴシック"/>
                <a:cs typeface="ＭＳ Ｐゴシック"/>
              </a:rPr>
              <a:t>+H</a:t>
            </a:r>
            <a:r>
              <a:rPr lang="en-US" cap="none" sz="1100" b="0" i="0" u="none" baseline="-25000">
                <a:solidFill>
                  <a:srgbClr val="DD0806"/>
                </a:solidFill>
                <a:latin typeface="ＭＳ Ｐゴシック"/>
                <a:ea typeface="ＭＳ Ｐゴシック"/>
                <a:cs typeface="ＭＳ Ｐゴシック"/>
              </a:rPr>
              <a:t>2</a:t>
            </a:r>
          </a:p>
        </xdr:txBody>
      </xdr:sp>
    </xdr:grpSp>
    <xdr:clientData/>
  </xdr:twoCellAnchor>
  <xdr:twoCellAnchor>
    <xdr:from>
      <xdr:col>5</xdr:col>
      <xdr:colOff>104775</xdr:colOff>
      <xdr:row>19</xdr:row>
      <xdr:rowOff>104775</xdr:rowOff>
    </xdr:from>
    <xdr:to>
      <xdr:col>5</xdr:col>
      <xdr:colOff>609600</xdr:colOff>
      <xdr:row>19</xdr:row>
      <xdr:rowOff>247650</xdr:rowOff>
    </xdr:to>
    <xdr:sp>
      <xdr:nvSpPr>
        <xdr:cNvPr id="11" name="Text Box 26"/>
        <xdr:cNvSpPr txBox="1">
          <a:spLocks noChangeArrowheads="1"/>
        </xdr:cNvSpPr>
      </xdr:nvSpPr>
      <xdr:spPr>
        <a:xfrm>
          <a:off x="4333875" y="4114800"/>
          <a:ext cx="504825" cy="1428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荷重方向</a:t>
          </a:r>
        </a:p>
      </xdr:txBody>
    </xdr:sp>
    <xdr:clientData/>
  </xdr:twoCellAnchor>
  <xdr:twoCellAnchor>
    <xdr:from>
      <xdr:col>7</xdr:col>
      <xdr:colOff>485775</xdr:colOff>
      <xdr:row>19</xdr:row>
      <xdr:rowOff>76200</xdr:rowOff>
    </xdr:from>
    <xdr:to>
      <xdr:col>8</xdr:col>
      <xdr:colOff>247650</xdr:colOff>
      <xdr:row>19</xdr:row>
      <xdr:rowOff>266700</xdr:rowOff>
    </xdr:to>
    <xdr:sp>
      <xdr:nvSpPr>
        <xdr:cNvPr id="12" name="Text Box 20"/>
        <xdr:cNvSpPr txBox="1">
          <a:spLocks noChangeArrowheads="1"/>
        </xdr:cNvSpPr>
      </xdr:nvSpPr>
      <xdr:spPr>
        <a:xfrm>
          <a:off x="6248400" y="4086225"/>
          <a:ext cx="457200" cy="1905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DD0806"/>
              </a:solidFill>
              <a:latin typeface="ＭＳ Ｐゴシック"/>
              <a:ea typeface="ＭＳ Ｐゴシック"/>
              <a:cs typeface="ＭＳ Ｐゴシック"/>
            </a:rPr>
            <a:t>H</a:t>
          </a:r>
          <a:r>
            <a:rPr lang="en-US" cap="none" sz="1100" b="0" i="0" u="none" baseline="-25000">
              <a:solidFill>
                <a:srgbClr val="DD0806"/>
              </a:solidFill>
              <a:latin typeface="ＭＳ Ｐゴシック"/>
              <a:ea typeface="ＭＳ Ｐゴシック"/>
              <a:cs typeface="ＭＳ Ｐゴシック"/>
            </a:rPr>
            <a:t>1</a:t>
          </a:r>
          <a:r>
            <a:rPr lang="en-US" cap="none" sz="800" b="0" i="0" u="none" baseline="0">
              <a:solidFill>
                <a:srgbClr val="DD0806"/>
              </a:solidFill>
              <a:latin typeface="ＭＳ Ｐゴシック"/>
              <a:ea typeface="ＭＳ Ｐゴシック"/>
              <a:cs typeface="ＭＳ Ｐゴシック"/>
            </a:rPr>
            <a:t>+H</a:t>
          </a:r>
          <a:r>
            <a:rPr lang="en-US" cap="none" sz="1100" b="0" i="0" u="none" baseline="-25000">
              <a:solidFill>
                <a:srgbClr val="DD0806"/>
              </a:solidFill>
              <a:latin typeface="ＭＳ Ｐゴシック"/>
              <a:ea typeface="ＭＳ Ｐゴシック"/>
              <a:cs typeface="ＭＳ Ｐゴシック"/>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H63"/>
  <sheetViews>
    <sheetView tabSelected="1" view="pageBreakPreview" zoomScaleNormal="90" zoomScaleSheetLayoutView="100" workbookViewId="0" topLeftCell="A1">
      <selection activeCell="J45" sqref="J45"/>
    </sheetView>
  </sheetViews>
  <sheetFormatPr defaultColWidth="9.00390625" defaultRowHeight="13.5"/>
  <cols>
    <col min="1" max="1" width="3.625" style="0" customWidth="1"/>
    <col min="2" max="2" width="20.25390625" style="0" customWidth="1"/>
    <col min="3" max="3" width="12.25390625" style="0" customWidth="1"/>
    <col min="4" max="4" width="9.50390625" style="0" customWidth="1"/>
    <col min="5" max="5" width="9.875" style="0" customWidth="1"/>
    <col min="6" max="6" width="9.625" style="0" customWidth="1"/>
    <col min="7" max="7" width="10.50390625" style="0" customWidth="1"/>
    <col min="8" max="8" width="9.125" style="0" bestFit="1" customWidth="1"/>
    <col min="9" max="9" width="10.625" style="0" customWidth="1"/>
    <col min="17" max="17" width="13.625" style="0" customWidth="1"/>
    <col min="21" max="21" width="21.25390625" style="0" customWidth="1"/>
    <col min="22" max="22" width="10.75390625" style="0" bestFit="1" customWidth="1"/>
    <col min="23" max="24" width="9.125" style="0" bestFit="1" customWidth="1"/>
  </cols>
  <sheetData>
    <row r="1" spans="1:9" ht="22.5" customHeight="1">
      <c r="A1" s="31"/>
      <c r="B1" s="138" t="s">
        <v>86</v>
      </c>
      <c r="C1" s="139"/>
      <c r="D1" s="139"/>
      <c r="E1" s="139"/>
      <c r="F1" s="139"/>
      <c r="G1" s="139"/>
      <c r="H1" s="139"/>
      <c r="I1" s="140"/>
    </row>
    <row r="2" spans="1:9" ht="22.5" customHeight="1">
      <c r="A2" s="141" t="s">
        <v>42</v>
      </c>
      <c r="B2" s="142"/>
      <c r="C2" s="142"/>
      <c r="D2" s="142"/>
      <c r="E2" s="142"/>
      <c r="F2" s="142"/>
      <c r="G2" s="142"/>
      <c r="H2" s="142"/>
      <c r="I2" s="143"/>
    </row>
    <row r="3" spans="1:12" ht="22.5" customHeight="1">
      <c r="A3" s="28"/>
      <c r="B3" s="38" t="s">
        <v>11</v>
      </c>
      <c r="C3" s="7"/>
      <c r="D3" s="7"/>
      <c r="E3" s="7"/>
      <c r="F3" s="7"/>
      <c r="G3" s="7"/>
      <c r="H3" s="7"/>
      <c r="I3" s="8"/>
      <c r="L3" s="35"/>
    </row>
    <row r="4" spans="1:9" ht="13.5" customHeight="1">
      <c r="A4" s="29"/>
      <c r="B4" s="35" t="s">
        <v>52</v>
      </c>
      <c r="C4" s="35"/>
      <c r="D4" s="85"/>
      <c r="E4" s="35"/>
      <c r="F4" s="35"/>
      <c r="G4" s="35"/>
      <c r="H4" s="35"/>
      <c r="I4" s="36"/>
    </row>
    <row r="5" spans="1:34" ht="13.5" customHeight="1">
      <c r="A5" s="29"/>
      <c r="B5" s="144" t="s">
        <v>87</v>
      </c>
      <c r="C5" s="144"/>
      <c r="D5" s="144"/>
      <c r="E5" s="144"/>
      <c r="F5" s="144"/>
      <c r="G5" s="144"/>
      <c r="H5" s="144"/>
      <c r="I5" s="145"/>
      <c r="L5" s="58"/>
      <c r="M5" s="58"/>
      <c r="N5" s="58"/>
      <c r="O5" s="58"/>
      <c r="P5" s="58"/>
      <c r="Q5" s="58"/>
      <c r="R5" s="58"/>
      <c r="S5" s="58"/>
      <c r="T5" s="58"/>
      <c r="U5" s="58"/>
      <c r="V5" s="58"/>
      <c r="W5" s="58"/>
      <c r="X5" s="58"/>
      <c r="Y5" s="58"/>
      <c r="Z5" s="58"/>
      <c r="AA5" s="58"/>
      <c r="AB5" s="58"/>
      <c r="AC5" s="58"/>
      <c r="AD5" s="58"/>
      <c r="AE5" s="58"/>
      <c r="AF5" s="58"/>
      <c r="AG5" s="58"/>
      <c r="AH5" s="58"/>
    </row>
    <row r="6" spans="1:34" ht="13.5" customHeight="1">
      <c r="A6" s="29"/>
      <c r="B6" s="35" t="s">
        <v>0</v>
      </c>
      <c r="C6" s="35"/>
      <c r="D6" s="35"/>
      <c r="E6" s="37"/>
      <c r="F6" s="35" t="s">
        <v>56</v>
      </c>
      <c r="G6" s="35"/>
      <c r="H6" s="35"/>
      <c r="I6" s="36"/>
      <c r="L6" s="58"/>
      <c r="M6" s="58"/>
      <c r="N6" s="58"/>
      <c r="O6" s="58"/>
      <c r="P6" s="58"/>
      <c r="Q6" s="58"/>
      <c r="R6" s="58"/>
      <c r="S6" s="58"/>
      <c r="T6" s="58"/>
      <c r="U6" s="58"/>
      <c r="V6" s="58"/>
      <c r="W6" s="58"/>
      <c r="X6" s="58"/>
      <c r="Y6" s="58"/>
      <c r="Z6" s="58"/>
      <c r="AA6" s="58"/>
      <c r="AB6" s="58"/>
      <c r="AC6" s="58"/>
      <c r="AD6" s="58"/>
      <c r="AE6" s="58"/>
      <c r="AF6" s="58"/>
      <c r="AG6" s="58"/>
      <c r="AH6" s="58"/>
    </row>
    <row r="7" spans="1:34" ht="13.5" customHeight="1">
      <c r="A7" s="29"/>
      <c r="B7" s="144" t="s">
        <v>57</v>
      </c>
      <c r="C7" s="144"/>
      <c r="D7" s="144"/>
      <c r="E7" s="144"/>
      <c r="F7" s="144"/>
      <c r="G7" s="144"/>
      <c r="H7" s="144"/>
      <c r="I7" s="145"/>
      <c r="L7" s="58"/>
      <c r="M7" s="58"/>
      <c r="N7" s="58"/>
      <c r="O7" s="58"/>
      <c r="P7" s="58"/>
      <c r="Q7" s="58"/>
      <c r="R7" s="58"/>
      <c r="S7" s="58"/>
      <c r="T7" s="58"/>
      <c r="U7" s="58"/>
      <c r="V7" s="58"/>
      <c r="W7" s="58"/>
      <c r="X7" s="58"/>
      <c r="Y7" s="58"/>
      <c r="Z7" s="58"/>
      <c r="AA7" s="58"/>
      <c r="AB7" s="58"/>
      <c r="AC7" s="58"/>
      <c r="AD7" s="58"/>
      <c r="AE7" s="58"/>
      <c r="AF7" s="58"/>
      <c r="AG7" s="58"/>
      <c r="AH7" s="58"/>
    </row>
    <row r="8" spans="1:34" ht="13.5" customHeight="1">
      <c r="A8" s="29"/>
      <c r="B8" s="4"/>
      <c r="C8" s="4"/>
      <c r="D8" s="4"/>
      <c r="E8" s="4"/>
      <c r="F8" s="4"/>
      <c r="G8" s="4"/>
      <c r="H8" s="4"/>
      <c r="I8" s="9"/>
      <c r="L8" s="58"/>
      <c r="M8" s="58"/>
      <c r="N8" s="58"/>
      <c r="O8" s="58"/>
      <c r="P8" s="58"/>
      <c r="Q8" s="58"/>
      <c r="R8" s="58"/>
      <c r="S8" s="58"/>
      <c r="T8" s="58"/>
      <c r="U8" s="58"/>
      <c r="V8" s="58"/>
      <c r="W8" s="58"/>
      <c r="X8" s="58"/>
      <c r="Y8" s="58"/>
      <c r="Z8" s="58"/>
      <c r="AA8" s="58"/>
      <c r="AB8" s="58"/>
      <c r="AC8" s="58"/>
      <c r="AD8" s="58"/>
      <c r="AE8" s="58"/>
      <c r="AF8" s="58"/>
      <c r="AG8" s="58"/>
      <c r="AH8" s="58"/>
    </row>
    <row r="9" spans="1:34" ht="15" customHeight="1">
      <c r="A9" s="29"/>
      <c r="B9" s="3" t="s">
        <v>12</v>
      </c>
      <c r="C9" s="2" t="s">
        <v>58</v>
      </c>
      <c r="D9" s="34">
        <v>1200</v>
      </c>
      <c r="E9" s="2" t="s">
        <v>59</v>
      </c>
      <c r="F9" s="135" t="s">
        <v>49</v>
      </c>
      <c r="G9" s="136"/>
      <c r="H9" s="136"/>
      <c r="I9" s="137"/>
      <c r="L9" s="58"/>
      <c r="M9" s="58"/>
      <c r="N9" s="58"/>
      <c r="O9" s="58"/>
      <c r="P9" s="58"/>
      <c r="Q9" s="58"/>
      <c r="R9" s="58"/>
      <c r="S9" s="58"/>
      <c r="T9" s="58"/>
      <c r="U9" s="58"/>
      <c r="V9" s="58"/>
      <c r="W9" s="58"/>
      <c r="X9" s="58"/>
      <c r="Y9" s="58"/>
      <c r="Z9" s="58"/>
      <c r="AA9" s="58"/>
      <c r="AB9" s="58"/>
      <c r="AC9" s="58"/>
      <c r="AD9" s="58"/>
      <c r="AE9" s="58"/>
      <c r="AF9" s="58"/>
      <c r="AG9" s="58"/>
      <c r="AH9" s="58"/>
    </row>
    <row r="10" spans="1:34" ht="6" customHeight="1">
      <c r="A10" s="29"/>
      <c r="B10" s="3"/>
      <c r="C10" s="2"/>
      <c r="D10" s="10"/>
      <c r="E10" s="2"/>
      <c r="F10" s="11"/>
      <c r="G10" s="11"/>
      <c r="H10" s="11"/>
      <c r="I10" s="12"/>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15" customHeight="1">
      <c r="A11" s="29"/>
      <c r="B11" s="3" t="s">
        <v>60</v>
      </c>
      <c r="C11" s="2" t="s">
        <v>61</v>
      </c>
      <c r="D11" s="34">
        <v>1200</v>
      </c>
      <c r="E11" s="2" t="s">
        <v>62</v>
      </c>
      <c r="F11" s="135" t="s">
        <v>63</v>
      </c>
      <c r="G11" s="136"/>
      <c r="H11" s="136"/>
      <c r="I11" s="137"/>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ht="6" customHeight="1">
      <c r="A12" s="29"/>
      <c r="B12" s="3"/>
      <c r="C12" s="2"/>
      <c r="D12" s="44"/>
      <c r="E12" s="2"/>
      <c r="F12" s="39"/>
      <c r="G12" s="41"/>
      <c r="H12" s="41"/>
      <c r="I12" s="42"/>
      <c r="L12" s="58"/>
      <c r="M12" s="58"/>
      <c r="N12" s="58"/>
      <c r="O12" s="58"/>
      <c r="P12" s="58"/>
      <c r="Q12" s="58"/>
      <c r="R12" s="58"/>
      <c r="S12" s="58"/>
      <c r="T12" s="58"/>
      <c r="U12" s="58"/>
      <c r="V12" s="58"/>
      <c r="W12" s="58"/>
      <c r="X12" s="58"/>
      <c r="Y12" s="58"/>
      <c r="Z12" s="58"/>
      <c r="AA12" s="58"/>
      <c r="AB12" s="58"/>
      <c r="AC12" s="58"/>
      <c r="AD12" s="58"/>
      <c r="AE12" s="58"/>
      <c r="AF12" s="58"/>
      <c r="AG12" s="58"/>
      <c r="AH12" s="58"/>
    </row>
    <row r="13" spans="1:34" ht="15" customHeight="1">
      <c r="A13" s="30"/>
      <c r="B13" s="45" t="s">
        <v>27</v>
      </c>
      <c r="C13" s="148" t="s">
        <v>44</v>
      </c>
      <c r="D13" s="149"/>
      <c r="E13" s="155" t="s">
        <v>50</v>
      </c>
      <c r="F13" s="156"/>
      <c r="G13" s="150" t="s">
        <v>34</v>
      </c>
      <c r="H13" s="151"/>
      <c r="I13" s="14"/>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4" ht="13.5">
      <c r="A14" s="28"/>
      <c r="B14" s="25" t="s">
        <v>6</v>
      </c>
      <c r="C14" s="19"/>
      <c r="D14" s="19"/>
      <c r="E14" s="15"/>
      <c r="F14" s="15"/>
      <c r="G14" s="15"/>
      <c r="H14" s="15"/>
      <c r="I14" s="16"/>
      <c r="L14" s="58"/>
      <c r="M14" s="58"/>
      <c r="N14" s="58"/>
      <c r="O14" s="58"/>
      <c r="P14" s="58"/>
      <c r="Q14" s="58"/>
      <c r="R14" s="58"/>
      <c r="S14" s="58"/>
      <c r="T14" s="58"/>
      <c r="U14" s="58"/>
      <c r="V14" s="58"/>
      <c r="W14" s="58"/>
      <c r="X14" s="58"/>
      <c r="Y14" s="58"/>
      <c r="Z14" s="58"/>
      <c r="AA14" s="58"/>
      <c r="AB14" s="58"/>
      <c r="AC14" s="58"/>
      <c r="AD14" s="58"/>
      <c r="AE14" s="58"/>
      <c r="AF14" s="58"/>
      <c r="AG14" s="58"/>
      <c r="AH14" s="58"/>
    </row>
    <row r="15" spans="1:34" ht="13.5">
      <c r="A15" s="29"/>
      <c r="B15" s="144" t="s">
        <v>53</v>
      </c>
      <c r="C15" s="144"/>
      <c r="D15" s="144"/>
      <c r="E15" s="144"/>
      <c r="F15" s="144"/>
      <c r="G15" s="144"/>
      <c r="H15" s="144"/>
      <c r="I15" s="157"/>
      <c r="L15" s="58"/>
      <c r="M15" s="58"/>
      <c r="N15" s="58"/>
      <c r="O15" s="58"/>
      <c r="P15" s="58"/>
      <c r="Q15" s="58"/>
      <c r="R15" s="58"/>
      <c r="S15" s="58"/>
      <c r="T15" s="58"/>
      <c r="U15" s="58"/>
      <c r="V15" s="58"/>
      <c r="W15" s="58"/>
      <c r="X15" s="58"/>
      <c r="Y15" s="58"/>
      <c r="Z15" s="58"/>
      <c r="AA15" s="58"/>
      <c r="AB15" s="58"/>
      <c r="AC15" s="58"/>
      <c r="AD15" s="58"/>
      <c r="AE15" s="58"/>
      <c r="AF15" s="58"/>
      <c r="AG15" s="58"/>
      <c r="AH15" s="58"/>
    </row>
    <row r="16" spans="1:34" ht="13.5" customHeight="1">
      <c r="A16" s="29"/>
      <c r="B16" s="144" t="s">
        <v>88</v>
      </c>
      <c r="C16" s="144"/>
      <c r="D16" s="144"/>
      <c r="E16" s="144"/>
      <c r="F16" s="144"/>
      <c r="G16" s="144"/>
      <c r="H16" s="144"/>
      <c r="I16" s="17"/>
      <c r="L16" s="58"/>
      <c r="M16" s="58"/>
      <c r="N16" s="58"/>
      <c r="O16" s="58"/>
      <c r="P16" s="58"/>
      <c r="Q16" s="58"/>
      <c r="R16" s="58"/>
      <c r="S16" s="58"/>
      <c r="T16" s="58"/>
      <c r="U16" s="58"/>
      <c r="V16" s="58"/>
      <c r="W16" s="58"/>
      <c r="X16" s="58"/>
      <c r="Y16" s="58"/>
      <c r="Z16" s="58"/>
      <c r="AA16" s="58"/>
      <c r="AB16" s="58"/>
      <c r="AC16" s="58"/>
      <c r="AD16" s="58"/>
      <c r="AE16" s="58"/>
      <c r="AF16" s="58"/>
      <c r="AG16" s="58"/>
      <c r="AH16" s="58"/>
    </row>
    <row r="17" spans="1:34" ht="13.5">
      <c r="A17" s="29"/>
      <c r="B17" s="135" t="s">
        <v>3</v>
      </c>
      <c r="C17" s="135"/>
      <c r="D17" s="135"/>
      <c r="E17" s="135"/>
      <c r="F17" s="135"/>
      <c r="G17" s="135"/>
      <c r="H17" s="135"/>
      <c r="I17" s="152"/>
      <c r="L17" s="58"/>
      <c r="M17" s="58"/>
      <c r="N17" s="58"/>
      <c r="O17" s="58"/>
      <c r="P17" s="58"/>
      <c r="Q17" s="58"/>
      <c r="R17" s="58"/>
      <c r="S17" s="58"/>
      <c r="T17" s="58"/>
      <c r="U17" s="58"/>
      <c r="V17" s="58"/>
      <c r="W17" s="58"/>
      <c r="X17" s="58"/>
      <c r="Y17" s="58"/>
      <c r="Z17" s="58"/>
      <c r="AA17" s="58"/>
      <c r="AB17" s="58"/>
      <c r="AC17" s="58"/>
      <c r="AD17" s="58"/>
      <c r="AE17" s="58"/>
      <c r="AF17" s="58"/>
      <c r="AG17" s="58"/>
      <c r="AH17" s="58"/>
    </row>
    <row r="18" spans="1:34" ht="26.25" customHeight="1">
      <c r="A18" s="29"/>
      <c r="B18" s="153" t="s">
        <v>54</v>
      </c>
      <c r="C18" s="153"/>
      <c r="D18" s="153"/>
      <c r="E18" s="153"/>
      <c r="F18" s="153"/>
      <c r="G18" s="153"/>
      <c r="H18" s="153"/>
      <c r="I18" s="154"/>
      <c r="L18" s="58"/>
      <c r="M18" s="58"/>
      <c r="N18" s="58"/>
      <c r="O18" s="58"/>
      <c r="P18" s="58"/>
      <c r="Q18" s="58"/>
      <c r="R18" s="58"/>
      <c r="S18" s="58"/>
      <c r="T18" s="58"/>
      <c r="U18" s="58"/>
      <c r="V18" s="58"/>
      <c r="W18" s="58"/>
      <c r="X18" s="58"/>
      <c r="Y18" s="58"/>
      <c r="Z18" s="58"/>
      <c r="AA18" s="58"/>
      <c r="AB18" s="58"/>
      <c r="AC18" s="58"/>
      <c r="AD18" s="58"/>
      <c r="AE18" s="58"/>
      <c r="AF18" s="58"/>
      <c r="AG18" s="58"/>
      <c r="AH18" s="58"/>
    </row>
    <row r="19" spans="1:32" ht="43.5" customHeight="1">
      <c r="A19" s="29"/>
      <c r="B19" s="86" t="s">
        <v>64</v>
      </c>
      <c r="C19" s="18"/>
      <c r="D19" s="18"/>
      <c r="E19" s="35" t="s">
        <v>51</v>
      </c>
      <c r="G19" s="19"/>
      <c r="H19" s="19"/>
      <c r="I19" s="20"/>
      <c r="J19" s="58"/>
      <c r="K19" s="58"/>
      <c r="L19" s="58"/>
      <c r="M19" s="58"/>
      <c r="N19" s="58"/>
      <c r="O19" s="58"/>
      <c r="P19" s="58"/>
      <c r="Q19" s="58"/>
      <c r="R19" s="58"/>
      <c r="S19" s="58"/>
      <c r="T19" s="58"/>
      <c r="U19" s="58"/>
      <c r="V19" s="58"/>
      <c r="W19" s="58"/>
      <c r="X19" s="58"/>
      <c r="Y19" s="58"/>
      <c r="Z19" s="58"/>
      <c r="AA19" s="58"/>
      <c r="AB19" s="58"/>
      <c r="AC19" s="58"/>
      <c r="AD19" s="58"/>
      <c r="AE19" s="58"/>
      <c r="AF19" s="58"/>
    </row>
    <row r="20" spans="1:32" ht="24.75" customHeight="1">
      <c r="A20" s="29"/>
      <c r="B20" s="59"/>
      <c r="C20" s="158"/>
      <c r="D20" s="158"/>
      <c r="E20" s="158"/>
      <c r="F20" s="19"/>
      <c r="G20" s="19"/>
      <c r="H20" s="19"/>
      <c r="I20" s="20"/>
      <c r="J20" s="58"/>
      <c r="K20" s="87"/>
      <c r="L20" s="87"/>
      <c r="M20" s="87"/>
      <c r="N20" s="87"/>
      <c r="O20" s="87"/>
      <c r="P20" s="87"/>
      <c r="Q20" s="87"/>
      <c r="R20" s="87"/>
      <c r="S20" s="87"/>
      <c r="T20" s="87"/>
      <c r="U20" s="87"/>
      <c r="V20" s="87"/>
      <c r="W20" s="87"/>
      <c r="X20" s="87"/>
      <c r="Y20" s="58"/>
      <c r="Z20" s="58"/>
      <c r="AA20" s="58"/>
      <c r="AB20" s="58"/>
      <c r="AC20" s="58"/>
      <c r="AD20" s="58"/>
      <c r="AE20" s="58"/>
      <c r="AF20" s="58"/>
    </row>
    <row r="21" spans="1:34" ht="13.5">
      <c r="A21" s="28"/>
      <c r="B21" s="25" t="s">
        <v>16</v>
      </c>
      <c r="C21" s="21"/>
      <c r="D21" s="21"/>
      <c r="E21" s="21"/>
      <c r="F21" s="21"/>
      <c r="G21" s="21"/>
      <c r="H21" s="15"/>
      <c r="I21" s="16"/>
      <c r="L21" s="58"/>
      <c r="M21" s="87"/>
      <c r="N21" s="87"/>
      <c r="O21" s="87"/>
      <c r="P21" s="87"/>
      <c r="Q21" s="88"/>
      <c r="R21" s="88"/>
      <c r="S21" s="88"/>
      <c r="T21" s="88"/>
      <c r="U21" s="88"/>
      <c r="V21" s="88"/>
      <c r="W21" s="88"/>
      <c r="X21" s="88"/>
      <c r="Y21" s="88"/>
      <c r="Z21" s="88"/>
      <c r="AA21" s="58"/>
      <c r="AB21" s="58"/>
      <c r="AC21" s="58"/>
      <c r="AD21" s="58"/>
      <c r="AE21" s="58"/>
      <c r="AF21" s="58"/>
      <c r="AG21" s="58"/>
      <c r="AH21" s="58"/>
    </row>
    <row r="22" spans="1:34" ht="27" customHeight="1">
      <c r="A22" s="29"/>
      <c r="B22" s="26" t="s">
        <v>43</v>
      </c>
      <c r="C22" s="2" t="s">
        <v>65</v>
      </c>
      <c r="D22" s="99">
        <v>191.8</v>
      </c>
      <c r="E22" s="2" t="s">
        <v>66</v>
      </c>
      <c r="F22" s="52" t="s">
        <v>37</v>
      </c>
      <c r="G22" s="159" t="str">
        <f>G13</f>
        <v>3分ボルト</v>
      </c>
      <c r="H22" s="160"/>
      <c r="I22" s="20"/>
      <c r="L22" s="58"/>
      <c r="M22" s="87"/>
      <c r="N22" s="87"/>
      <c r="O22" s="87"/>
      <c r="P22" s="87"/>
      <c r="Q22" s="87"/>
      <c r="R22" s="87"/>
      <c r="S22" s="87"/>
      <c r="T22" s="87"/>
      <c r="U22" s="89" t="s">
        <v>30</v>
      </c>
      <c r="V22" s="90" t="s">
        <v>31</v>
      </c>
      <c r="W22" s="91" t="s">
        <v>32</v>
      </c>
      <c r="X22" s="91" t="s">
        <v>33</v>
      </c>
      <c r="Y22" s="88"/>
      <c r="Z22" s="88"/>
      <c r="AA22" s="58"/>
      <c r="AB22" s="58"/>
      <c r="AC22" s="58"/>
      <c r="AD22" s="58"/>
      <c r="AE22" s="58"/>
      <c r="AF22" s="58"/>
      <c r="AG22" s="58"/>
      <c r="AH22" s="58"/>
    </row>
    <row r="23" spans="1:34" ht="18" customHeight="1">
      <c r="A23" s="29"/>
      <c r="B23" s="3" t="s">
        <v>13</v>
      </c>
      <c r="C23" s="2" t="s">
        <v>58</v>
      </c>
      <c r="D23" s="5">
        <f>D9</f>
        <v>1200</v>
      </c>
      <c r="E23" s="2" t="s">
        <v>59</v>
      </c>
      <c r="F23" s="53" t="s">
        <v>29</v>
      </c>
      <c r="G23" s="2">
        <f>D24/VLOOKUP(G13,U23:X34,3,FALSE)</f>
        <v>569.1368533285</v>
      </c>
      <c r="H23" s="19"/>
      <c r="I23" s="20"/>
      <c r="L23" s="58"/>
      <c r="M23" s="87"/>
      <c r="N23" s="87"/>
      <c r="O23" s="61"/>
      <c r="P23" s="61"/>
      <c r="Q23" s="61"/>
      <c r="R23" s="61"/>
      <c r="S23" s="61"/>
      <c r="T23" s="61"/>
      <c r="U23" s="62" t="s">
        <v>34</v>
      </c>
      <c r="V23" s="63">
        <v>191.8461641776861</v>
      </c>
      <c r="W23" s="64">
        <v>1.9766774782209744</v>
      </c>
      <c r="X23" s="65">
        <v>49.1</v>
      </c>
      <c r="Y23" s="88"/>
      <c r="Z23" s="88"/>
      <c r="AA23" s="58"/>
      <c r="AB23" s="58"/>
      <c r="AC23" s="58"/>
      <c r="AD23" s="58"/>
      <c r="AE23" s="58"/>
      <c r="AF23" s="58"/>
      <c r="AG23" s="58"/>
      <c r="AH23" s="58"/>
    </row>
    <row r="24" spans="1:34" ht="25.5" customHeight="1">
      <c r="A24" s="29"/>
      <c r="B24" s="100" t="s">
        <v>91</v>
      </c>
      <c r="C24" s="97" t="s">
        <v>89</v>
      </c>
      <c r="D24" s="97">
        <f>D23-75</f>
        <v>1125</v>
      </c>
      <c r="E24" s="2" t="s">
        <v>67</v>
      </c>
      <c r="F24" s="53" t="s">
        <v>40</v>
      </c>
      <c r="G24" s="34">
        <f>IF(G23&lt;130,G25,1)</f>
        <v>1</v>
      </c>
      <c r="H24" s="19"/>
      <c r="I24" s="20"/>
      <c r="L24" s="58"/>
      <c r="M24" s="87"/>
      <c r="N24" s="87"/>
      <c r="O24" s="61"/>
      <c r="P24" s="61"/>
      <c r="Q24" s="61"/>
      <c r="R24" s="61"/>
      <c r="S24" s="61"/>
      <c r="T24" s="61"/>
      <c r="U24" s="62" t="s">
        <v>35</v>
      </c>
      <c r="V24" s="63">
        <v>607.8732065463231</v>
      </c>
      <c r="W24" s="66">
        <v>2.6372468623767147</v>
      </c>
      <c r="X24" s="63">
        <v>87.4</v>
      </c>
      <c r="Y24" s="88"/>
      <c r="Z24" s="88"/>
      <c r="AA24" s="58"/>
      <c r="AB24" s="58"/>
      <c r="AC24" s="58"/>
      <c r="AD24" s="58"/>
      <c r="AE24" s="58"/>
      <c r="AF24" s="58"/>
      <c r="AG24" s="58"/>
      <c r="AH24" s="58"/>
    </row>
    <row r="25" spans="1:34" ht="24.75" customHeight="1">
      <c r="A25" s="29"/>
      <c r="B25" s="100" t="s">
        <v>112</v>
      </c>
      <c r="C25" s="2" t="s">
        <v>17</v>
      </c>
      <c r="D25" s="97">
        <f>D23-75</f>
        <v>1125</v>
      </c>
      <c r="E25" s="2" t="s">
        <v>26</v>
      </c>
      <c r="F25" s="40" t="s">
        <v>38</v>
      </c>
      <c r="G25" s="1" t="b">
        <f>IF(G23&lt;130,Q28,FALSE)</f>
        <v>0</v>
      </c>
      <c r="H25" s="19"/>
      <c r="I25" s="20"/>
      <c r="L25" s="58"/>
      <c r="M25" s="92"/>
      <c r="N25" s="87"/>
      <c r="O25" s="61"/>
      <c r="P25" s="61"/>
      <c r="Q25" s="61"/>
      <c r="R25" s="61"/>
      <c r="S25" s="61"/>
      <c r="T25" s="61"/>
      <c r="U25" s="62" t="s">
        <v>36</v>
      </c>
      <c r="V25" s="63">
        <v>1647.8274145709636</v>
      </c>
      <c r="W25" s="66">
        <v>3.383961902188302</v>
      </c>
      <c r="X25" s="63">
        <v>143.9</v>
      </c>
      <c r="Y25" s="88"/>
      <c r="Z25" s="88"/>
      <c r="AA25" s="58"/>
      <c r="AB25" s="58"/>
      <c r="AC25" s="58"/>
      <c r="AD25" s="58"/>
      <c r="AE25" s="58"/>
      <c r="AF25" s="58"/>
      <c r="AG25" s="58"/>
      <c r="AH25" s="58"/>
    </row>
    <row r="26" spans="1:34" ht="17.25" customHeight="1">
      <c r="A26" s="29"/>
      <c r="B26" s="3" t="s">
        <v>14</v>
      </c>
      <c r="C26" s="2" t="s">
        <v>18</v>
      </c>
      <c r="D26" s="22">
        <f>SQRT(D25*D25+D27*D27)</f>
        <v>1644.878414959598</v>
      </c>
      <c r="E26" s="2" t="s">
        <v>26</v>
      </c>
      <c r="F26" s="40" t="s">
        <v>39</v>
      </c>
      <c r="G26" s="2">
        <v>1</v>
      </c>
      <c r="H26" s="19"/>
      <c r="I26" s="20"/>
      <c r="K26" s="96"/>
      <c r="L26" s="96"/>
      <c r="M26" s="96"/>
      <c r="N26" s="87"/>
      <c r="O26" s="61"/>
      <c r="P26" s="61"/>
      <c r="Q26" s="61"/>
      <c r="R26" s="61"/>
      <c r="S26" s="61"/>
      <c r="T26" s="61"/>
      <c r="U26" s="62" t="s">
        <v>22</v>
      </c>
      <c r="V26" s="63">
        <v>5900</v>
      </c>
      <c r="W26" s="66">
        <v>5.85</v>
      </c>
      <c r="X26" s="63">
        <v>172.7</v>
      </c>
      <c r="Y26" s="88"/>
      <c r="Z26" s="88"/>
      <c r="AA26" s="58"/>
      <c r="AB26" s="58"/>
      <c r="AC26" s="58"/>
      <c r="AD26" s="58"/>
      <c r="AE26" s="58"/>
      <c r="AF26" s="58"/>
      <c r="AG26" s="58"/>
      <c r="AH26" s="58"/>
    </row>
    <row r="27" spans="1:34" ht="18" customHeight="1">
      <c r="A27" s="29"/>
      <c r="B27" s="3" t="s">
        <v>68</v>
      </c>
      <c r="C27" s="2" t="s">
        <v>69</v>
      </c>
      <c r="D27" s="5">
        <f>D11</f>
        <v>1200</v>
      </c>
      <c r="E27" s="2" t="s">
        <v>70</v>
      </c>
      <c r="F27" s="40"/>
      <c r="G27" s="2"/>
      <c r="H27" s="19"/>
      <c r="I27" s="20"/>
      <c r="L27" s="58"/>
      <c r="M27" s="87"/>
      <c r="N27" s="87"/>
      <c r="O27" s="67">
        <f>D29</f>
        <v>243.32520931355003</v>
      </c>
      <c r="P27" s="61"/>
      <c r="Q27" s="67">
        <f>G23</f>
        <v>569.1368533285</v>
      </c>
      <c r="R27" s="61"/>
      <c r="S27" s="61"/>
      <c r="T27" s="61"/>
      <c r="U27" s="62" t="s">
        <v>23</v>
      </c>
      <c r="V27" s="63">
        <v>37600</v>
      </c>
      <c r="W27" s="66">
        <v>9.8</v>
      </c>
      <c r="X27" s="63">
        <v>389.2</v>
      </c>
      <c r="Y27" s="88"/>
      <c r="Z27" s="88"/>
      <c r="AA27" s="58"/>
      <c r="AB27" s="58"/>
      <c r="AC27" s="58"/>
      <c r="AD27" s="58"/>
      <c r="AE27" s="58"/>
      <c r="AF27" s="58"/>
      <c r="AG27" s="58"/>
      <c r="AH27" s="58"/>
    </row>
    <row r="28" spans="1:34" ht="18" customHeight="1">
      <c r="A28" s="29"/>
      <c r="B28" s="27" t="s">
        <v>15</v>
      </c>
      <c r="C28" s="1" t="s">
        <v>71</v>
      </c>
      <c r="D28" s="22">
        <v>205800</v>
      </c>
      <c r="E28" s="23" t="s">
        <v>72</v>
      </c>
      <c r="F28" s="39"/>
      <c r="G28" s="19"/>
      <c r="H28" s="19"/>
      <c r="I28" s="20"/>
      <c r="L28" s="58"/>
      <c r="M28" s="87"/>
      <c r="N28" s="87"/>
      <c r="O28" s="61">
        <f>(18/65*(O27/130)^2)*(3/2+2/3*(O27/130)^2/1-2/5*(O27/130)^2)</f>
        <v>2.3616155408654067</v>
      </c>
      <c r="P28" s="61"/>
      <c r="Q28" s="61">
        <f>(18/65*(Q27/130)^2)*(3/2+2/3*(Q27/130)^2/1-2/5*(Q27/130)^2)</f>
        <v>35.08976109784765</v>
      </c>
      <c r="R28" s="61"/>
      <c r="S28" s="61"/>
      <c r="T28" s="61"/>
      <c r="U28" s="68" t="s">
        <v>24</v>
      </c>
      <c r="V28" s="63">
        <v>4532</v>
      </c>
      <c r="W28" s="66">
        <v>7.28</v>
      </c>
      <c r="X28" s="63">
        <v>85.44</v>
      </c>
      <c r="Y28" s="88"/>
      <c r="Z28" s="88"/>
      <c r="AA28" s="58"/>
      <c r="AB28" s="58"/>
      <c r="AC28" s="58"/>
      <c r="AD28" s="58"/>
      <c r="AE28" s="58"/>
      <c r="AF28" s="58"/>
      <c r="AG28" s="58"/>
      <c r="AH28" s="58"/>
    </row>
    <row r="29" spans="1:34" ht="21" customHeight="1">
      <c r="A29" s="29"/>
      <c r="B29" s="35" t="s">
        <v>29</v>
      </c>
      <c r="C29" s="1" t="s">
        <v>73</v>
      </c>
      <c r="D29" s="48">
        <f>D26/VLOOKUP(C13,B38:E50,3,FALSE)</f>
        <v>243.32520931355003</v>
      </c>
      <c r="E29" s="49" t="s">
        <v>28</v>
      </c>
      <c r="F29" s="19"/>
      <c r="G29" s="49" t="b">
        <f>IF(D29&lt;130,O28,FALSE)</f>
        <v>0</v>
      </c>
      <c r="H29" s="50" t="s">
        <v>21</v>
      </c>
      <c r="I29" s="20"/>
      <c r="L29" s="58"/>
      <c r="M29" s="87"/>
      <c r="N29" s="87"/>
      <c r="O29" s="61"/>
      <c r="P29" s="61"/>
      <c r="Q29" s="61"/>
      <c r="R29" s="61"/>
      <c r="S29" s="61"/>
      <c r="T29" s="61"/>
      <c r="U29" s="68" t="s">
        <v>25</v>
      </c>
      <c r="V29" s="63">
        <v>5666</v>
      </c>
      <c r="W29" s="66">
        <v>7.13</v>
      </c>
      <c r="X29" s="63">
        <v>111.36</v>
      </c>
      <c r="Y29" s="88"/>
      <c r="Z29" s="88"/>
      <c r="AA29" s="58"/>
      <c r="AB29" s="58"/>
      <c r="AC29" s="58"/>
      <c r="AD29" s="58"/>
      <c r="AE29" s="58"/>
      <c r="AF29" s="58"/>
      <c r="AG29" s="58"/>
      <c r="AH29" s="58"/>
    </row>
    <row r="30" spans="1:34" ht="21" customHeight="1">
      <c r="A30" s="30"/>
      <c r="B30" s="60" t="s">
        <v>41</v>
      </c>
      <c r="C30" s="24"/>
      <c r="D30" s="43"/>
      <c r="E30" s="55">
        <f>IF(D29&lt;130,G29,1)</f>
        <v>1</v>
      </c>
      <c r="F30" s="13"/>
      <c r="G30" s="46"/>
      <c r="H30" s="47"/>
      <c r="I30" s="14"/>
      <c r="L30" s="58"/>
      <c r="M30" s="87"/>
      <c r="N30" s="87"/>
      <c r="O30" s="61"/>
      <c r="P30" s="61"/>
      <c r="Q30" s="61"/>
      <c r="R30" s="61"/>
      <c r="S30" s="61"/>
      <c r="T30" s="61"/>
      <c r="U30" s="69" t="s">
        <v>8</v>
      </c>
      <c r="V30" s="70">
        <v>4291.5</v>
      </c>
      <c r="W30" s="70">
        <v>6.2</v>
      </c>
      <c r="X30" s="70">
        <v>109.9</v>
      </c>
      <c r="Y30" s="88"/>
      <c r="Z30" s="88"/>
      <c r="AA30" s="58"/>
      <c r="AB30" s="58"/>
      <c r="AC30" s="58"/>
      <c r="AD30" s="58"/>
      <c r="AE30" s="58"/>
      <c r="AF30" s="58"/>
      <c r="AG30" s="58"/>
      <c r="AH30" s="58"/>
    </row>
    <row r="31" spans="1:34" ht="13.5" customHeight="1">
      <c r="A31" s="28"/>
      <c r="B31" s="25" t="s">
        <v>4</v>
      </c>
      <c r="C31" s="15"/>
      <c r="D31" s="15"/>
      <c r="E31" s="15"/>
      <c r="F31" s="15"/>
      <c r="G31" s="15"/>
      <c r="H31" s="15"/>
      <c r="I31" s="16"/>
      <c r="L31" s="58"/>
      <c r="M31" s="87"/>
      <c r="N31" s="87"/>
      <c r="O31" s="61"/>
      <c r="P31" s="61"/>
      <c r="Q31" s="61"/>
      <c r="R31" s="61"/>
      <c r="S31" s="61"/>
      <c r="T31" s="61"/>
      <c r="U31" s="69" t="s">
        <v>9</v>
      </c>
      <c r="V31" s="70">
        <v>3032</v>
      </c>
      <c r="W31" s="70">
        <v>6.76</v>
      </c>
      <c r="X31" s="70">
        <v>66.4</v>
      </c>
      <c r="Y31" s="88"/>
      <c r="Z31" s="88"/>
      <c r="AA31" s="58"/>
      <c r="AB31" s="58"/>
      <c r="AC31" s="58"/>
      <c r="AD31" s="58"/>
      <c r="AE31" s="58"/>
      <c r="AF31" s="58"/>
      <c r="AG31" s="58"/>
      <c r="AH31" s="58"/>
    </row>
    <row r="32" spans="1:34" ht="27.75" customHeight="1">
      <c r="A32" s="29"/>
      <c r="B32" s="144" t="s">
        <v>55</v>
      </c>
      <c r="C32" s="144"/>
      <c r="D32" s="144"/>
      <c r="E32" s="144"/>
      <c r="F32" s="144"/>
      <c r="G32" s="144"/>
      <c r="H32" s="144"/>
      <c r="I32" s="145"/>
      <c r="K32" s="19"/>
      <c r="L32" s="58"/>
      <c r="M32" s="87"/>
      <c r="N32" s="87"/>
      <c r="O32" s="87"/>
      <c r="P32" s="87"/>
      <c r="Q32" s="88"/>
      <c r="R32" s="88"/>
      <c r="S32" s="88"/>
      <c r="T32" s="88"/>
      <c r="U32" s="93" t="s">
        <v>74</v>
      </c>
      <c r="V32" s="94">
        <v>8270</v>
      </c>
      <c r="W32" s="94">
        <v>7.6</v>
      </c>
      <c r="X32" s="94">
        <v>143.2</v>
      </c>
      <c r="Y32" s="88"/>
      <c r="Z32" s="88"/>
      <c r="AA32" s="58"/>
      <c r="AB32" s="58"/>
      <c r="AC32" s="58"/>
      <c r="AD32" s="58"/>
      <c r="AE32" s="58"/>
      <c r="AF32" s="58"/>
      <c r="AG32" s="58"/>
      <c r="AH32" s="58"/>
    </row>
    <row r="33" spans="1:34" ht="16.5">
      <c r="A33" s="29"/>
      <c r="B33" s="135" t="s">
        <v>19</v>
      </c>
      <c r="C33" s="135"/>
      <c r="D33" s="1" t="s">
        <v>75</v>
      </c>
      <c r="E33" s="19" t="s">
        <v>76</v>
      </c>
      <c r="F33" s="19"/>
      <c r="G33" s="19"/>
      <c r="H33" s="19"/>
      <c r="I33" s="20"/>
      <c r="L33" s="58"/>
      <c r="M33" s="87"/>
      <c r="N33" s="87"/>
      <c r="O33" s="87"/>
      <c r="P33" s="87"/>
      <c r="Q33" s="87"/>
      <c r="R33" s="87"/>
      <c r="S33" s="87"/>
      <c r="T33" s="87"/>
      <c r="U33" s="87"/>
      <c r="V33" s="87"/>
      <c r="W33" s="87"/>
      <c r="X33" s="87"/>
      <c r="Y33" s="87"/>
      <c r="Z33" s="87"/>
      <c r="AA33" s="58"/>
      <c r="AB33" s="58"/>
      <c r="AC33" s="58"/>
      <c r="AD33" s="58"/>
      <c r="AE33" s="58"/>
      <c r="AF33" s="58"/>
      <c r="AG33" s="58"/>
      <c r="AH33" s="58"/>
    </row>
    <row r="34" spans="1:34" ht="16.5">
      <c r="A34" s="29"/>
      <c r="B34" s="135" t="s">
        <v>20</v>
      </c>
      <c r="C34" s="135"/>
      <c r="D34" s="1" t="s">
        <v>77</v>
      </c>
      <c r="E34" s="73" t="s">
        <v>78</v>
      </c>
      <c r="F34" s="19"/>
      <c r="G34" s="19"/>
      <c r="H34" s="19"/>
      <c r="I34" s="20"/>
      <c r="L34" s="58"/>
      <c r="M34" s="87"/>
      <c r="N34" s="87"/>
      <c r="O34" s="87"/>
      <c r="P34" s="87"/>
      <c r="Q34" s="87"/>
      <c r="R34" s="87"/>
      <c r="S34" s="87"/>
      <c r="T34" s="87"/>
      <c r="U34" s="87"/>
      <c r="V34" s="87"/>
      <c r="W34" s="87"/>
      <c r="X34" s="87"/>
      <c r="Y34" s="87"/>
      <c r="Z34" s="87"/>
      <c r="AA34" s="58"/>
      <c r="AB34" s="58"/>
      <c r="AC34" s="58"/>
      <c r="AD34" s="58"/>
      <c r="AE34" s="58"/>
      <c r="AF34" s="58"/>
      <c r="AG34" s="58"/>
      <c r="AH34" s="58"/>
    </row>
    <row r="35" spans="1:34" ht="13.5">
      <c r="A35" s="30"/>
      <c r="B35" s="71"/>
      <c r="C35" s="54" t="s">
        <v>46</v>
      </c>
      <c r="D35" s="13"/>
      <c r="E35" s="54"/>
      <c r="F35" s="13"/>
      <c r="G35" s="13"/>
      <c r="H35" s="13"/>
      <c r="I35" s="14"/>
      <c r="L35" s="58"/>
      <c r="M35" s="87"/>
      <c r="N35" s="87"/>
      <c r="O35" s="87"/>
      <c r="P35" s="87"/>
      <c r="Q35" s="87"/>
      <c r="R35" s="87"/>
      <c r="S35" s="87"/>
      <c r="T35" s="87"/>
      <c r="U35" s="87"/>
      <c r="V35" s="87"/>
      <c r="W35" s="87"/>
      <c r="X35" s="87"/>
      <c r="Y35" s="87"/>
      <c r="Z35" s="87"/>
      <c r="AA35" s="58"/>
      <c r="AB35" s="58"/>
      <c r="AC35" s="58"/>
      <c r="AD35" s="58"/>
      <c r="AE35" s="58"/>
      <c r="AF35" s="58"/>
      <c r="AG35" s="58"/>
      <c r="AH35" s="58"/>
    </row>
    <row r="36" spans="1:34" ht="20.25" customHeight="1">
      <c r="A36" s="28"/>
      <c r="B36" s="146" t="s">
        <v>5</v>
      </c>
      <c r="C36" s="147"/>
      <c r="D36" s="15"/>
      <c r="E36" s="15"/>
      <c r="F36" s="15"/>
      <c r="G36" s="15"/>
      <c r="H36" s="15"/>
      <c r="I36" s="16"/>
      <c r="L36" s="58"/>
      <c r="M36" s="58"/>
      <c r="N36" s="58"/>
      <c r="O36" s="58"/>
      <c r="P36" s="58"/>
      <c r="Q36" s="58"/>
      <c r="R36" s="58"/>
      <c r="S36" s="58"/>
      <c r="T36" s="58"/>
      <c r="U36" s="58"/>
      <c r="V36" s="58"/>
      <c r="W36" s="58"/>
      <c r="X36" s="58"/>
      <c r="Y36" s="58"/>
      <c r="Z36" s="58"/>
      <c r="AA36" s="58"/>
      <c r="AB36" s="58"/>
      <c r="AC36" s="58"/>
      <c r="AD36" s="58"/>
      <c r="AE36" s="58"/>
      <c r="AF36" s="58"/>
      <c r="AG36" s="58"/>
      <c r="AH36" s="58"/>
    </row>
    <row r="37" spans="1:34" ht="53.25" customHeight="1">
      <c r="A37" s="79"/>
      <c r="B37" s="72" t="s">
        <v>48</v>
      </c>
      <c r="C37" s="6" t="s">
        <v>117</v>
      </c>
      <c r="D37" s="6" t="s">
        <v>115</v>
      </c>
      <c r="E37" s="6" t="s">
        <v>116</v>
      </c>
      <c r="F37" s="32" t="s">
        <v>2</v>
      </c>
      <c r="G37" s="32" t="s">
        <v>1</v>
      </c>
      <c r="H37" s="98" t="s">
        <v>47</v>
      </c>
      <c r="I37" s="81"/>
      <c r="J37" s="19"/>
      <c r="K37" s="19"/>
      <c r="L37" s="58"/>
      <c r="M37" s="58"/>
      <c r="N37" s="58"/>
      <c r="O37" s="58"/>
      <c r="P37" s="58"/>
      <c r="Q37" s="58"/>
      <c r="R37" s="58"/>
      <c r="S37" s="58"/>
      <c r="T37" s="58"/>
      <c r="U37" s="58"/>
      <c r="V37" s="58"/>
      <c r="W37" s="58"/>
      <c r="X37" s="58"/>
      <c r="Y37" s="58"/>
      <c r="Z37" s="58"/>
      <c r="AA37" s="58"/>
      <c r="AB37" s="58"/>
      <c r="AC37" s="58"/>
      <c r="AD37" s="58"/>
      <c r="AE37" s="58"/>
      <c r="AF37" s="58"/>
      <c r="AG37" s="58"/>
      <c r="AH37" s="58"/>
    </row>
    <row r="38" spans="1:34" ht="16.5" customHeight="1">
      <c r="A38" s="162" t="s">
        <v>10</v>
      </c>
      <c r="B38" s="51" t="s">
        <v>7</v>
      </c>
      <c r="C38" s="118">
        <v>835.3</v>
      </c>
      <c r="D38" s="118">
        <v>3.5</v>
      </c>
      <c r="E38" s="118">
        <v>69</v>
      </c>
      <c r="F38" s="119">
        <f>1/$E$30*1.5/2.17*(D27/D26)*PI()^2*D28*C38/D26^2</f>
        <v>316.2270114736061</v>
      </c>
      <c r="G38" s="119"/>
      <c r="H38" s="120"/>
      <c r="I38" s="82"/>
      <c r="J38" s="73"/>
      <c r="K38" s="19"/>
      <c r="L38" s="58"/>
      <c r="M38" s="58"/>
      <c r="N38" s="58"/>
      <c r="O38" s="58"/>
      <c r="P38" s="58"/>
      <c r="Q38" s="58"/>
      <c r="R38" s="58"/>
      <c r="S38" s="58"/>
      <c r="T38" s="58"/>
      <c r="U38" s="58"/>
      <c r="V38" s="58"/>
      <c r="W38" s="58"/>
      <c r="X38" s="58"/>
      <c r="Y38" s="58"/>
      <c r="Z38" s="58"/>
      <c r="AA38" s="58"/>
      <c r="AB38" s="58"/>
      <c r="AC38" s="58"/>
      <c r="AD38" s="58"/>
      <c r="AE38" s="58"/>
      <c r="AF38" s="58"/>
      <c r="AG38" s="58"/>
      <c r="AH38" s="58"/>
    </row>
    <row r="39" spans="1:34" ht="16.5" customHeight="1">
      <c r="A39" s="163"/>
      <c r="B39" s="51" t="s">
        <v>79</v>
      </c>
      <c r="C39" s="118">
        <v>1079</v>
      </c>
      <c r="D39" s="118">
        <v>3.4</v>
      </c>
      <c r="E39" s="118">
        <v>92.7</v>
      </c>
      <c r="F39" s="119">
        <f>1/E30*1.5/2.17*(D27/D26)*PI()^2*D28*C39/D26^2</f>
        <v>408.48670583026586</v>
      </c>
      <c r="G39" s="119"/>
      <c r="H39" s="120"/>
      <c r="I39" s="82"/>
      <c r="J39" s="73"/>
      <c r="K39" s="19"/>
      <c r="L39" s="58"/>
      <c r="M39" s="58"/>
      <c r="N39" s="58"/>
      <c r="O39" s="58"/>
      <c r="P39" s="58"/>
      <c r="Q39" s="58"/>
      <c r="R39" s="58"/>
      <c r="S39" s="58"/>
      <c r="T39" s="58"/>
      <c r="U39" s="58"/>
      <c r="V39" s="58"/>
      <c r="W39" s="58"/>
      <c r="X39" s="58"/>
      <c r="Y39" s="58"/>
      <c r="Z39" s="58"/>
      <c r="AA39" s="58"/>
      <c r="AB39" s="58"/>
      <c r="AC39" s="58"/>
      <c r="AD39" s="58"/>
      <c r="AE39" s="58"/>
      <c r="AF39" s="58"/>
      <c r="AG39" s="58"/>
      <c r="AH39" s="58"/>
    </row>
    <row r="40" spans="1:34" ht="16.5" customHeight="1">
      <c r="A40" s="163"/>
      <c r="B40" s="51" t="s">
        <v>8</v>
      </c>
      <c r="C40" s="118">
        <v>4291.5</v>
      </c>
      <c r="D40" s="118">
        <v>6.2</v>
      </c>
      <c r="E40" s="118">
        <v>109.9</v>
      </c>
      <c r="F40" s="119">
        <f>1/E30*1.5/2.17*(D27/D26)*PI()^2*D28*C40/D26^2</f>
        <v>1624.6716386196345</v>
      </c>
      <c r="G40" s="119"/>
      <c r="H40" s="121"/>
      <c r="I40" s="82"/>
      <c r="J40" s="19"/>
      <c r="K40" s="19"/>
      <c r="L40" s="58"/>
      <c r="M40" s="58"/>
      <c r="N40" s="58"/>
      <c r="O40" s="58"/>
      <c r="P40" s="58"/>
      <c r="Q40" s="58"/>
      <c r="R40" s="58"/>
      <c r="S40" s="58"/>
      <c r="T40" s="58"/>
      <c r="U40" s="58"/>
      <c r="V40" s="58"/>
      <c r="W40" s="58"/>
      <c r="X40" s="58"/>
      <c r="Y40" s="58"/>
      <c r="Z40" s="58"/>
      <c r="AA40" s="58"/>
      <c r="AB40" s="58"/>
      <c r="AC40" s="58"/>
      <c r="AD40" s="58"/>
      <c r="AE40" s="58"/>
      <c r="AF40" s="58"/>
      <c r="AG40" s="58"/>
      <c r="AH40" s="58"/>
    </row>
    <row r="41" spans="1:34" ht="16.5" customHeight="1">
      <c r="A41" s="163"/>
      <c r="B41" s="51" t="s">
        <v>80</v>
      </c>
      <c r="C41" s="118">
        <v>3032</v>
      </c>
      <c r="D41" s="118">
        <v>6.76</v>
      </c>
      <c r="E41" s="118">
        <v>66.4</v>
      </c>
      <c r="F41" s="119">
        <f>1/E30*1.5/2.17*(D27/D26)*PI()^2*D28*C41/D26^2</f>
        <v>1147.851429172721</v>
      </c>
      <c r="G41" s="119"/>
      <c r="H41" s="121"/>
      <c r="I41" s="82"/>
      <c r="J41" s="19"/>
      <c r="K41" s="19"/>
      <c r="L41" s="58"/>
      <c r="M41" s="58"/>
      <c r="N41" s="58"/>
      <c r="O41" s="58"/>
      <c r="P41" s="58"/>
      <c r="Q41" s="58"/>
      <c r="R41" s="58"/>
      <c r="S41" s="58"/>
      <c r="T41" s="58"/>
      <c r="U41" s="58"/>
      <c r="V41" s="58"/>
      <c r="W41" s="58"/>
      <c r="X41" s="58"/>
      <c r="Y41" s="58"/>
      <c r="Z41" s="58"/>
      <c r="AA41" s="58"/>
      <c r="AB41" s="58"/>
      <c r="AC41" s="58"/>
      <c r="AD41" s="58"/>
      <c r="AE41" s="58"/>
      <c r="AF41" s="58"/>
      <c r="AG41" s="58"/>
      <c r="AH41" s="58"/>
    </row>
    <row r="42" spans="1:11" ht="16.5" customHeight="1">
      <c r="A42" s="163"/>
      <c r="B42" s="95" t="s">
        <v>81</v>
      </c>
      <c r="C42" s="118">
        <v>8270</v>
      </c>
      <c r="D42" s="122">
        <v>7.6</v>
      </c>
      <c r="E42" s="122">
        <v>143.2</v>
      </c>
      <c r="F42" s="123">
        <f>1/E30*1.5/2.17*(D27/D26)*PI()^2*D28*C42/D26^2</f>
        <v>3130.848060441426</v>
      </c>
      <c r="G42" s="119"/>
      <c r="H42" s="121"/>
      <c r="I42" s="82"/>
      <c r="J42" s="19"/>
      <c r="K42" s="19"/>
    </row>
    <row r="43" spans="1:11" ht="16.5" customHeight="1">
      <c r="A43" s="164"/>
      <c r="B43" s="84"/>
      <c r="C43" s="124"/>
      <c r="D43" s="125"/>
      <c r="E43" s="125"/>
      <c r="F43" s="126">
        <f>1/E30*1.5/2.17*(D27/D26)*PI()^2*D28*C43/D26^2</f>
        <v>0</v>
      </c>
      <c r="G43" s="126"/>
      <c r="H43" s="121"/>
      <c r="I43" s="82"/>
      <c r="J43" s="19"/>
      <c r="K43" s="19"/>
    </row>
    <row r="44" spans="1:11" ht="16.5" customHeight="1">
      <c r="A44" s="162" t="s">
        <v>45</v>
      </c>
      <c r="B44" s="76" t="s">
        <v>34</v>
      </c>
      <c r="C44" s="118">
        <v>191.8</v>
      </c>
      <c r="D44" s="122">
        <v>1.9766774782209744</v>
      </c>
      <c r="E44" s="122">
        <v>49.1</v>
      </c>
      <c r="F44" s="126"/>
      <c r="G44" s="126">
        <f>1/G24*1.5/2.17*2.046*(D27/D24)*PI()^2*D28*C44/D24^2</f>
        <v>464.35973206721326</v>
      </c>
      <c r="H44" s="121"/>
      <c r="I44" s="82"/>
      <c r="J44" s="19"/>
      <c r="K44" s="19"/>
    </row>
    <row r="45" spans="1:11" ht="16.5" customHeight="1">
      <c r="A45" s="163"/>
      <c r="B45" s="77" t="s">
        <v>24</v>
      </c>
      <c r="C45" s="118">
        <v>4532</v>
      </c>
      <c r="D45" s="122">
        <v>7.28</v>
      </c>
      <c r="E45" s="122">
        <v>85.44</v>
      </c>
      <c r="F45" s="126"/>
      <c r="G45" s="126">
        <f>1/G24*1.5/2.17*(D27/D24)*PI()^2*D28*C45/D24^2</f>
        <v>5362.782961970128</v>
      </c>
      <c r="H45" s="121"/>
      <c r="I45" s="82"/>
      <c r="J45" s="19"/>
      <c r="K45" s="19"/>
    </row>
    <row r="46" spans="1:11" ht="16.5" customHeight="1">
      <c r="A46" s="163"/>
      <c r="B46" s="77" t="s">
        <v>25</v>
      </c>
      <c r="C46" s="118">
        <v>5666</v>
      </c>
      <c r="D46" s="122">
        <v>7.13</v>
      </c>
      <c r="E46" s="122">
        <v>111.36</v>
      </c>
      <c r="F46" s="126"/>
      <c r="G46" s="126">
        <f>1/G24*1.5/2.17*(D27/D24)*PI()^2*D28*C46/D24^2</f>
        <v>6704.662017326289</v>
      </c>
      <c r="H46" s="121"/>
      <c r="I46" s="82"/>
      <c r="J46" s="19"/>
      <c r="K46" s="19"/>
    </row>
    <row r="47" spans="1:11" ht="16.5" customHeight="1">
      <c r="A47" s="163"/>
      <c r="B47" s="78" t="s">
        <v>8</v>
      </c>
      <c r="C47" s="127">
        <v>4291.5</v>
      </c>
      <c r="D47" s="127">
        <v>6.2</v>
      </c>
      <c r="E47" s="127">
        <v>109.9</v>
      </c>
      <c r="F47" s="126"/>
      <c r="G47" s="126">
        <f>1/G24*1.5/2.17*(D27/D24)*PI()^2*D28*C47/D24^2</f>
        <v>5078.195737267168</v>
      </c>
      <c r="H47" s="121"/>
      <c r="I47" s="82"/>
      <c r="J47" s="19"/>
      <c r="K47" s="19"/>
    </row>
    <row r="48" spans="1:11" ht="16.5" customHeight="1">
      <c r="A48" s="163"/>
      <c r="B48" s="78" t="s">
        <v>82</v>
      </c>
      <c r="C48" s="127">
        <v>3032</v>
      </c>
      <c r="D48" s="127">
        <v>6.76</v>
      </c>
      <c r="E48" s="127">
        <v>66.4</v>
      </c>
      <c r="F48" s="126"/>
      <c r="G48" s="126">
        <f>1/G24*1.5/2.17*(D27/D24)*PI()^2*D28*C48/D24^2</f>
        <v>3587.810666525469</v>
      </c>
      <c r="H48" s="121"/>
      <c r="I48" s="82"/>
      <c r="J48" s="19"/>
      <c r="K48" s="19"/>
    </row>
    <row r="49" spans="1:11" ht="16.5" customHeight="1">
      <c r="A49" s="163"/>
      <c r="B49" s="95" t="s">
        <v>83</v>
      </c>
      <c r="C49" s="118">
        <v>8270</v>
      </c>
      <c r="D49" s="122">
        <v>7.6</v>
      </c>
      <c r="E49" s="122">
        <v>143.2</v>
      </c>
      <c r="F49" s="126"/>
      <c r="G49" s="126">
        <f>1/G24*1.5/2.17*(D27/D24)*PI()^2*D28*C49/D24^2</f>
        <v>9786.013922218215</v>
      </c>
      <c r="H49" s="121"/>
      <c r="I49" s="82"/>
      <c r="J49" s="19"/>
      <c r="K49" s="19"/>
    </row>
    <row r="50" spans="1:9" ht="16.5" customHeight="1" thickBot="1">
      <c r="A50" s="164"/>
      <c r="B50" s="33"/>
      <c r="C50" s="128"/>
      <c r="D50" s="129"/>
      <c r="E50" s="128"/>
      <c r="F50" s="126"/>
      <c r="G50" s="126">
        <f>1/G24*1.5/2.17*(D27/D24)*PI()^2*D28*C50/D24^2</f>
        <v>0</v>
      </c>
      <c r="H50" s="130"/>
      <c r="I50" s="82"/>
    </row>
    <row r="51" spans="1:9" ht="16.5" customHeight="1" thickBot="1">
      <c r="A51" s="80"/>
      <c r="B51" s="165" t="s">
        <v>113</v>
      </c>
      <c r="C51" s="166"/>
      <c r="D51" s="131">
        <f>VLOOKUP(C13,B38:F43,5,FALSE)</f>
        <v>1147.851429172721</v>
      </c>
      <c r="E51" s="56"/>
      <c r="F51" s="167" t="s">
        <v>84</v>
      </c>
      <c r="G51" s="168"/>
      <c r="H51" s="132">
        <f>+D51*2</f>
        <v>2295.702858345442</v>
      </c>
      <c r="I51" s="83"/>
    </row>
    <row r="52" spans="1:9" ht="16.5" customHeight="1" thickBot="1">
      <c r="A52" s="75"/>
      <c r="B52" s="169" t="s">
        <v>114</v>
      </c>
      <c r="C52" s="170"/>
      <c r="D52" s="131">
        <f>VLOOKUP(G13,B44:G50,6,FALSE)</f>
        <v>464.35973206721326</v>
      </c>
      <c r="E52" s="57"/>
      <c r="F52" s="167" t="s">
        <v>85</v>
      </c>
      <c r="G52" s="168"/>
      <c r="H52" s="133">
        <f>+D51+D52</f>
        <v>1612.2111612399344</v>
      </c>
      <c r="I52" s="74"/>
    </row>
    <row r="53" spans="1:9" ht="37.5" customHeight="1">
      <c r="A53" s="161" t="s">
        <v>90</v>
      </c>
      <c r="B53" s="161"/>
      <c r="C53" s="161"/>
      <c r="D53" s="161"/>
      <c r="E53" s="161"/>
      <c r="F53" s="161"/>
      <c r="G53" s="161"/>
      <c r="H53" s="161"/>
      <c r="I53" s="161"/>
    </row>
    <row r="54" ht="13.5">
      <c r="A54" s="19"/>
    </row>
    <row r="55" ht="13.5">
      <c r="A55" s="19"/>
    </row>
    <row r="56" ht="13.5">
      <c r="A56" s="19"/>
    </row>
    <row r="57" ht="13.5">
      <c r="A57" s="19"/>
    </row>
    <row r="58" ht="13.5">
      <c r="A58" s="19"/>
    </row>
    <row r="59" ht="13.5">
      <c r="A59" s="19"/>
    </row>
    <row r="60" ht="13.5">
      <c r="A60" s="19"/>
    </row>
    <row r="61" ht="13.5">
      <c r="A61" s="19"/>
    </row>
    <row r="62" ht="13.5">
      <c r="A62" s="19"/>
    </row>
    <row r="63" ht="13.5">
      <c r="A63" s="19"/>
    </row>
  </sheetData>
  <sheetProtection password="C4ED" sheet="1" objects="1" scenarios="1"/>
  <protectedRanges>
    <protectedRange sqref="B50:E50 B43 C43 D43 E43 G13:H13 C13:D13 D11 D9" name="範囲5"/>
  </protectedRanges>
  <mergeCells count="26">
    <mergeCell ref="G22:H22"/>
    <mergeCell ref="B32:I32"/>
    <mergeCell ref="B33:C33"/>
    <mergeCell ref="A53:I53"/>
    <mergeCell ref="A38:A43"/>
    <mergeCell ref="A44:A50"/>
    <mergeCell ref="B51:C51"/>
    <mergeCell ref="F51:G51"/>
    <mergeCell ref="B52:C52"/>
    <mergeCell ref="F52:G52"/>
    <mergeCell ref="B34:C34"/>
    <mergeCell ref="B36:C36"/>
    <mergeCell ref="C13:D13"/>
    <mergeCell ref="G13:H13"/>
    <mergeCell ref="B16:H16"/>
    <mergeCell ref="B17:I17"/>
    <mergeCell ref="B18:I18"/>
    <mergeCell ref="E13:F13"/>
    <mergeCell ref="B15:I15"/>
    <mergeCell ref="C20:E20"/>
    <mergeCell ref="F9:I9"/>
    <mergeCell ref="F11:I11"/>
    <mergeCell ref="B1:I1"/>
    <mergeCell ref="A2:I2"/>
    <mergeCell ref="B5:I5"/>
    <mergeCell ref="B7:I7"/>
  </mergeCells>
  <dataValidations count="3">
    <dataValidation type="list" showInputMessage="1" showErrorMessage="1" sqref="C13:D13">
      <formula1>$B$38:$B$43</formula1>
    </dataValidation>
    <dataValidation type="list" allowBlank="1" showInputMessage="1" showErrorMessage="1" sqref="G13:H13">
      <formula1>$B$44:$B$50</formula1>
    </dataValidation>
    <dataValidation type="list" allowBlank="1" showInputMessage="1" showErrorMessage="1" sqref="L25">
      <formula1>$U$23:$U$29</formula1>
    </dataValidation>
  </dataValidations>
  <printOptions horizontalCentered="1" verticalCentered="1"/>
  <pageMargins left="0.5905511811023623" right="0.4330708661417323" top="0.3937007874015748" bottom="0.3937007874015748" header="0.5118110236220472" footer="0.5118110236220472"/>
  <pageSetup horizontalDpi="600" verticalDpi="600" orientation="portrait" paperSize="9" scale="80"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A3" sqref="A3"/>
    </sheetView>
  </sheetViews>
  <sheetFormatPr defaultColWidth="9.00390625" defaultRowHeight="13.5"/>
  <cols>
    <col min="2" max="4" width="22.625" style="0" customWidth="1"/>
    <col min="5" max="5" width="4.75390625" style="0" customWidth="1"/>
  </cols>
  <sheetData>
    <row r="1" spans="1:4" ht="13.5">
      <c r="A1" s="19"/>
      <c r="B1" s="19"/>
      <c r="C1" s="19"/>
      <c r="D1" s="19"/>
    </row>
    <row r="2" spans="1:4" ht="34.5" customHeight="1" thickBot="1">
      <c r="A2" s="180" t="s">
        <v>121</v>
      </c>
      <c r="B2" s="180"/>
      <c r="C2" s="180"/>
      <c r="D2" s="180"/>
    </row>
    <row r="3" spans="1:4" ht="34.5" customHeight="1" thickBot="1">
      <c r="A3" s="101"/>
      <c r="B3" s="102" t="s">
        <v>92</v>
      </c>
      <c r="C3" s="102" t="s">
        <v>93</v>
      </c>
      <c r="D3" s="103" t="s">
        <v>94</v>
      </c>
    </row>
    <row r="4" spans="1:4" ht="32.25" customHeight="1">
      <c r="A4" s="171" t="s">
        <v>95</v>
      </c>
      <c r="B4" s="104" t="s">
        <v>7</v>
      </c>
      <c r="C4" s="174" t="s">
        <v>96</v>
      </c>
      <c r="D4" s="105" t="s">
        <v>97</v>
      </c>
    </row>
    <row r="5" spans="1:4" ht="32.25" customHeight="1">
      <c r="A5" s="172"/>
      <c r="B5" s="106" t="s">
        <v>98</v>
      </c>
      <c r="C5" s="175"/>
      <c r="D5" s="107" t="s">
        <v>99</v>
      </c>
    </row>
    <row r="6" spans="1:4" ht="32.25" customHeight="1" thickBot="1">
      <c r="A6" s="172"/>
      <c r="B6" s="108" t="s">
        <v>100</v>
      </c>
      <c r="C6" s="176"/>
      <c r="D6" s="109" t="s">
        <v>101</v>
      </c>
    </row>
    <row r="7" spans="1:4" ht="32.25" customHeight="1">
      <c r="A7" s="172"/>
      <c r="B7" s="106" t="s">
        <v>9</v>
      </c>
      <c r="C7" s="177"/>
      <c r="D7" s="110" t="s">
        <v>102</v>
      </c>
    </row>
    <row r="8" spans="1:4" ht="32.25" customHeight="1">
      <c r="A8" s="172"/>
      <c r="B8" s="111" t="s">
        <v>104</v>
      </c>
      <c r="C8" s="178"/>
      <c r="D8" s="112" t="s">
        <v>105</v>
      </c>
    </row>
    <row r="9" spans="1:4" ht="32.25" customHeight="1">
      <c r="A9" s="172"/>
      <c r="B9" s="113" t="s">
        <v>81</v>
      </c>
      <c r="C9" s="178"/>
      <c r="D9" s="114" t="s">
        <v>106</v>
      </c>
    </row>
    <row r="10" spans="1:4" ht="32.25" customHeight="1" thickBot="1">
      <c r="A10" s="173"/>
      <c r="B10" s="115" t="s">
        <v>107</v>
      </c>
      <c r="C10" s="179"/>
      <c r="D10" s="114" t="s">
        <v>101</v>
      </c>
    </row>
    <row r="11" spans="1:4" ht="32.25" customHeight="1">
      <c r="A11" s="171" t="s">
        <v>108</v>
      </c>
      <c r="B11" s="116" t="s">
        <v>9</v>
      </c>
      <c r="C11" s="177"/>
      <c r="D11" s="105" t="s">
        <v>109</v>
      </c>
    </row>
    <row r="12" spans="1:4" ht="32.25" customHeight="1">
      <c r="A12" s="172"/>
      <c r="B12" s="111" t="s">
        <v>103</v>
      </c>
      <c r="C12" s="178"/>
      <c r="D12" s="107" t="s">
        <v>110</v>
      </c>
    </row>
    <row r="13" spans="1:4" ht="32.25" customHeight="1" thickBot="1">
      <c r="A13" s="173"/>
      <c r="B13" s="115" t="s">
        <v>81</v>
      </c>
      <c r="C13" s="179"/>
      <c r="D13" s="109" t="s">
        <v>101</v>
      </c>
    </row>
    <row r="14" spans="2:3" ht="6" customHeight="1">
      <c r="B14" s="117"/>
      <c r="C14" s="117"/>
    </row>
    <row r="15" spans="1:4" ht="21" customHeight="1">
      <c r="A15" s="134" t="s">
        <v>111</v>
      </c>
      <c r="B15" s="58"/>
      <c r="C15" s="58"/>
      <c r="D15" s="58"/>
    </row>
    <row r="16" spans="1:4" ht="21" customHeight="1">
      <c r="A16" s="134" t="s">
        <v>118</v>
      </c>
      <c r="B16" s="58"/>
      <c r="C16" s="58"/>
      <c r="D16" s="58"/>
    </row>
    <row r="17" spans="1:4" ht="21" customHeight="1">
      <c r="A17" s="134" t="s">
        <v>119</v>
      </c>
      <c r="B17" s="58"/>
      <c r="C17" s="58"/>
      <c r="D17" s="58"/>
    </row>
    <row r="18" spans="1:4" ht="21" customHeight="1">
      <c r="A18" s="134" t="s">
        <v>120</v>
      </c>
      <c r="B18" s="58"/>
      <c r="C18" s="58"/>
      <c r="D18" s="58"/>
    </row>
  </sheetData>
  <sheetProtection/>
  <protectedRanges>
    <protectedRange sqref="B6:C6 B13:C13 B10:C10" name="範囲1_1_1_1"/>
  </protectedRanges>
  <mergeCells count="6">
    <mergeCell ref="A4:A10"/>
    <mergeCell ref="C4:C6"/>
    <mergeCell ref="C7:C10"/>
    <mergeCell ref="A11:A13"/>
    <mergeCell ref="C11:C13"/>
    <mergeCell ref="A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Kenji　Ogihara</dc:creator>
  <cp:keywords/>
  <dc:description/>
  <cp:lastModifiedBy>Kenji　Ogihara</cp:lastModifiedBy>
  <cp:lastPrinted>2015-03-16T05:56:59Z</cp:lastPrinted>
  <dcterms:created xsi:type="dcterms:W3CDTF">1997-01-08T22:48:59Z</dcterms:created>
  <dcterms:modified xsi:type="dcterms:W3CDTF">2015-03-26T01:19:38Z</dcterms:modified>
  <cp:category/>
  <cp:version/>
  <cp:contentType/>
  <cp:contentStatus/>
</cp:coreProperties>
</file>